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Ronen\Documents\Projects\Business\AI FINANCE TRANSFORMATION\Youtube\videos\Claude Cleaining data\"/>
    </mc:Choice>
  </mc:AlternateContent>
  <xr:revisionPtr revIDLastSave="0" documentId="13_ncr:1_{12BA11B4-604B-408B-A1A4-CC3EE1648475}" xr6:coauthVersionLast="47" xr6:coauthVersionMax="47" xr10:uidLastSave="{00000000-0000-0000-0000-000000000000}"/>
  <bookViews>
    <workbookView xWindow="-21825" yWindow="3885" windowWidth="17280" windowHeight="8790" activeTab="1" xr2:uid="{00000000-000D-0000-FFFF-FFFF00000000}"/>
  </bookViews>
  <sheets>
    <sheet name="Data→" sheetId="7" r:id="rId1"/>
    <sheet name="NA - Revenue" sheetId="1" r:id="rId2"/>
    <sheet name="EMEA - Revenue" sheetId="2" r:id="rId3"/>
    <sheet name="APAC - Revenue" sheetId="3" r:id="rId4"/>
    <sheet name="LATAM - Revenue" sheetId="4" r:id="rId5"/>
    <sheet name="Sheet2" sheetId="9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1" l="1"/>
  <c r="I11" i="1"/>
  <c r="I23" i="1"/>
  <c r="I22" i="1"/>
  <c r="I21" i="1"/>
  <c r="I20" i="1"/>
  <c r="I19" i="1"/>
  <c r="I18" i="1"/>
  <c r="I17" i="1"/>
  <c r="I15" i="1"/>
  <c r="I14" i="1"/>
  <c r="I13" i="1"/>
  <c r="I12" i="1"/>
  <c r="I10" i="1"/>
  <c r="G24" i="1"/>
  <c r="F24" i="1"/>
  <c r="I17" i="4"/>
  <c r="I16" i="4"/>
  <c r="I15" i="4"/>
  <c r="I14" i="4"/>
  <c r="I13" i="4"/>
  <c r="I12" i="4"/>
  <c r="I11" i="4"/>
  <c r="I10" i="4"/>
  <c r="I9" i="4"/>
  <c r="I8" i="4"/>
  <c r="I7" i="4"/>
  <c r="I6" i="4"/>
  <c r="I22" i="3"/>
  <c r="K22" i="3" s="1"/>
  <c r="I21" i="3"/>
  <c r="K21" i="3" s="1"/>
  <c r="I20" i="3"/>
  <c r="K20" i="3" s="1"/>
  <c r="I19" i="3"/>
  <c r="K19" i="3" s="1"/>
  <c r="I18" i="3"/>
  <c r="K18" i="3" s="1"/>
  <c r="I17" i="3"/>
  <c r="K17" i="3" s="1"/>
  <c r="I16" i="3"/>
  <c r="K16" i="3" s="1"/>
  <c r="I15" i="3"/>
  <c r="K15" i="3" s="1"/>
  <c r="I14" i="3"/>
  <c r="K14" i="3" s="1"/>
  <c r="I13" i="3"/>
  <c r="K13" i="3" s="1"/>
  <c r="I12" i="3"/>
  <c r="K12" i="3" s="1"/>
  <c r="I11" i="3"/>
  <c r="K11" i="3" s="1"/>
  <c r="I10" i="3"/>
  <c r="K10" i="3" s="1"/>
  <c r="I9" i="3"/>
  <c r="K9" i="3" s="1"/>
  <c r="I8" i="3"/>
  <c r="K8" i="3" s="1"/>
  <c r="I7" i="3"/>
  <c r="K7" i="3" s="1"/>
  <c r="G24" i="2"/>
  <c r="G23" i="2"/>
  <c r="G22" i="2"/>
  <c r="K21" i="2"/>
  <c r="I21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E6" i="9" a="1"/>
  <c r="E6" i="9" l="1"/>
  <c r="K17" i="4"/>
  <c r="L17" i="4" s="1"/>
  <c r="N17" i="4"/>
  <c r="K16" i="4"/>
  <c r="L16" i="4" s="1"/>
  <c r="N16" i="4"/>
  <c r="K15" i="4"/>
  <c r="L15" i="4" s="1"/>
  <c r="N15" i="4"/>
  <c r="N14" i="4"/>
  <c r="K14" i="4"/>
  <c r="L14" i="4" s="1"/>
  <c r="K13" i="4"/>
  <c r="L13" i="4" s="1"/>
  <c r="N13" i="4"/>
  <c r="N12" i="4"/>
  <c r="K12" i="4"/>
  <c r="L12" i="4" s="1"/>
  <c r="N11" i="4"/>
  <c r="K11" i="4"/>
  <c r="L11" i="4" s="1"/>
  <c r="N10" i="4"/>
  <c r="K10" i="4"/>
  <c r="L10" i="4" s="1"/>
  <c r="K9" i="4"/>
  <c r="L9" i="4" s="1"/>
  <c r="N9" i="4"/>
  <c r="N8" i="4"/>
  <c r="K8" i="4"/>
  <c r="L8" i="4" s="1"/>
  <c r="N7" i="4"/>
  <c r="K7" i="4"/>
  <c r="L7" i="4" s="1"/>
  <c r="K6" i="4"/>
  <c r="L6" i="4" s="1"/>
  <c r="N6" i="4"/>
  <c r="K24" i="2"/>
  <c r="I24" i="2"/>
  <c r="I23" i="2"/>
  <c r="K23" i="2"/>
  <c r="K22" i="2"/>
  <c r="I22" i="2"/>
  <c r="I20" i="2"/>
  <c r="K20" i="2"/>
  <c r="I19" i="2"/>
  <c r="K19" i="2"/>
  <c r="I18" i="2"/>
  <c r="K18" i="2"/>
  <c r="I17" i="2"/>
  <c r="K17" i="2"/>
  <c r="I16" i="2"/>
  <c r="K16" i="2"/>
  <c r="I15" i="2"/>
  <c r="K15" i="2"/>
  <c r="K14" i="2"/>
  <c r="I14" i="2"/>
  <c r="I13" i="2"/>
  <c r="K13" i="2"/>
  <c r="I12" i="2"/>
  <c r="K12" i="2"/>
  <c r="K11" i="2"/>
  <c r="I11" i="2"/>
  <c r="I10" i="2"/>
  <c r="K10" i="2"/>
  <c r="I9" i="2"/>
  <c r="K9" i="2"/>
  <c r="I8" i="2"/>
  <c r="K8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python.xml><?xml version="1.0" encoding="utf-8"?>
<python xmlns="http://schemas.microsoft.com/office/spreadsheetml/2023/python">
  <environmentDefinition id="{882DD1B0-6546-4DFA-8A08-902A380B44EA}">
    <initialization userModified="1"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  <pythonScripts>
    <pythonScript>
      <code>import pandas as pd
import re
# ── 1. Read the NA sheet ──────────────────────────────────────────────
df = xl(%P2%, headers=False)
# ── 2. Find header row (first row where col 0 == 'Region') ───────────
header_row = next(i for i, r in df.iterrows() if str(r[0]).strip() == 'Region')
headers = df.iloc[header_row].tolist()
data = df.iloc[header_row + 1:].copy()
data.columns = range(len(data.columns))
data = data.reset_index(drop=True)
# ── 3. Drop fully-empty rows ─────────────────────────────────────────
data = data.dropna(how='all').reset_index(drop=True)
# ── 4. Rename columns to snake_case ──────────────────────────────────
col_map = {
    0: 'region', 1: 'business_unit', 2: 'product', 3: 'sales_rep',
    4: 'q1_actual', 5: 'q2_actual', 6: 'q3_actual', 7: 'q4_actual',
    8: 'fy_total', 9: 'yoy_growth', 10: 'budget', 11: 'variance_vs_budget',
    12: 'notes'
}
data = data.rename(columns=col_map).iloc[:, :13]
# ── 5. Remove stray rows (subtotals, non-region rows) ────────────────
valid_regions = ['US - East', 'US - West', 'Canada', 'Mexico']
data = data[data['region'].isin(valid_regions)].reset_index(drop=True)
# ── 6. Trim whitespace in all string columns ─────────────────────────
for col in data.select_dtypes(include='object').columns:
    data[col] = data[col].astype(str).str.strip()
# ── 7. Remove near-duplicates (whitespace-padded rep names) ──────────
data['_rep_norm'] = data['sales_rep'].str.lower().str.strip()
data['_dup'] = data.duplicated(subset=['region','business_unit','product','_rep_norm'], keep='first')
data = data[~data['_dup']].drop(columns=['_rep_norm','_dup']).reset_index(drop=True)
# ── 8. Clean numeric columns: replace N/A, PENDING, TBD, est.X, CHECK
DIRTY = {'n/a','pending','tbd','check','none','nan',''}
flags = []
def clean_num(val):
    if pd.isna(val): return None
    if isinstance(val, (int, float)): return val
    s = str(val).strip()
    if s.lower() in DIRTY: return None
    m = re.match(r'^est\.?\s*([\d,]+)', s, re.I)
    if m: return None
    try: return float(s.replace(',',''))
    except: return None
numeric_cols = ['q1_actual','q2_actual','q3_actual','q4_actual','fy_total','budget','variance_vs_budget']
data['data_flag'] = ''
for col in numeric_cols:
    for idx in data.index:
        raw = data.at[idx, col]
        cleaned = clean_num(raw)
        if cleaned != raw and not (pd.isna(raw) and cleaned is None):
            orig = str(raw).strip()
            if orig.lower() not in ('nan','none','') and not isinstance(raw, (int,float)):
                cur = data.at[idx, 'data_flag']
                data.at[idx, 'data_flag'] = (cur + '; ' + col).lstrip('; ')
        data.at[idx, col] = cleaned
# ── 9. fy_total: recalculate from q1–q4 ─────────────────────────────
q_cols = ['q1_actual','q2_actual','q3_actual','q4_actual']
data['fy_total'] = data[q_cols].apply(pd.to_numeric, errors='coerce').sum(axis=1, skipna=False)
# ── 10. Currency by region ───────────────────────────────────────────
def get_currency(region):
    r = str(region).lower()
    if 'canada' in r: return 'CAD'
    if 'mexico' in r: return 'MXN'
    return 'USD'
data['currency'] = data['region'].apply(get_currency)
# ── 11. Status: cancelled_or_inactive if all q actuals are 0 ─────────
def get_status(row):
    vals = [row[c] for c in q_cols if row[c] is not None and not pd.isna(row[c])]
    if vals and all(v == 0 for v in vals):
        return 'cancelled_or_inactive'
    return ''
data['status'] = data.apply(get_status, axis=1)
# ── 12. Final column order ───────────────────────────────────────────
final_cols = ['region','business_unit','product','sales_rep',
              'q1_actual','q2_actual','q3_actual','q4_actual',
              'fy_total','yoy_growth','budget','variance_vs_budget',
              'notes','currency','data_flag','status']
data = data[final_cols]
data</code>
    </pythonScript>
  </pythonScripts>
</python>
</file>

<file path=xl/sharedStrings.xml><?xml version="1.0" encoding="utf-8"?>
<sst xmlns="http://schemas.openxmlformats.org/spreadsheetml/2006/main" count="379" uniqueCount="227">
  <si>
    <t>Last updated: January 2024 (maybe?)</t>
  </si>
  <si>
    <t>Contact: sarah.johnson@company.com  / backup: TBD</t>
  </si>
  <si>
    <t>NOTE: Q4 numbers are PRELIMINARY - subject to audit adjustment</t>
  </si>
  <si>
    <t>FX assumption: 1 USD = 1.08 EUR (check with treasury!!)</t>
  </si>
  <si>
    <t>North America Revenue Report</t>
  </si>
  <si>
    <t>Region</t>
  </si>
  <si>
    <t>Business Unit</t>
  </si>
  <si>
    <t xml:space="preserve">Product  </t>
  </si>
  <si>
    <t>Sales Rep</t>
  </si>
  <si>
    <t>Q1 ($000s)</t>
  </si>
  <si>
    <t>Q2 ($000s)</t>
  </si>
  <si>
    <t>q3 ($000s)</t>
  </si>
  <si>
    <t>Q4 ($000s)</t>
  </si>
  <si>
    <t>FY Total</t>
  </si>
  <si>
    <t>YoY Growth</t>
  </si>
  <si>
    <t>Budget</t>
  </si>
  <si>
    <t>Variance vs Bud</t>
  </si>
  <si>
    <t>Notes / Comments</t>
  </si>
  <si>
    <t>US - East</t>
  </si>
  <si>
    <t>Enterprise</t>
  </si>
  <si>
    <t>SaaS Platform</t>
  </si>
  <si>
    <t>Mike Thompson</t>
  </si>
  <si>
    <t>Professional Svcs</t>
  </si>
  <si>
    <t>Q4 includes one-time impl fee</t>
  </si>
  <si>
    <t>Mid-Market</t>
  </si>
  <si>
    <t>Jennifer Liu</t>
  </si>
  <si>
    <t>Rep change Q3 - Jennifer took over</t>
  </si>
  <si>
    <t xml:space="preserve">  Jennifer Liu  </t>
  </si>
  <si>
    <t>US - West</t>
  </si>
  <si>
    <t>Carlos Mendez</t>
  </si>
  <si>
    <t>Hardware</t>
  </si>
  <si>
    <t>Q3 missing - awaiting warehouse confirmation</t>
  </si>
  <si>
    <t>SMB</t>
  </si>
  <si>
    <t>Amy Chen</t>
  </si>
  <si>
    <t>N/A</t>
  </si>
  <si>
    <t>Q4 dispute with channel partner</t>
  </si>
  <si>
    <t>Canada</t>
  </si>
  <si>
    <t>Pierre Leblanc</t>
  </si>
  <si>
    <t>CAD amounts - need FX conversion!</t>
  </si>
  <si>
    <t>CAD amounts</t>
  </si>
  <si>
    <t>Marie Tremblay</t>
  </si>
  <si>
    <t>Mexico</t>
  </si>
  <si>
    <t>Roberto Diaz</t>
  </si>
  <si>
    <t>MXN - FX rate used: 17.2</t>
  </si>
  <si>
    <t>Ana Torres</t>
  </si>
  <si>
    <t>Below quota 3 quarters</t>
  </si>
  <si>
    <t>*** SUBTOTAL US ONLY (manual) ***</t>
  </si>
  <si>
    <t>TBD</t>
  </si>
  <si>
    <t>EMEA Revenue - FY2024</t>
  </si>
  <si>
    <t>Currency: EUR unless stated</t>
  </si>
  <si>
    <t>Prepared by: David Kowalski  (dkowalski@company.com)</t>
  </si>
  <si>
    <t>VERSION 3.1 - sent to CFO 15-Jan</t>
  </si>
  <si>
    <t>NOTE: UK numbers in GBP - multiply by 1.17 for EUR equiv.</t>
  </si>
  <si>
    <t>Country</t>
  </si>
  <si>
    <t>Segment</t>
  </si>
  <si>
    <t>Channel</t>
  </si>
  <si>
    <t>Account Manager</t>
  </si>
  <si>
    <t>H1 Actual</t>
  </si>
  <si>
    <t>H2 Actual</t>
  </si>
  <si>
    <t>FY Actual</t>
  </si>
  <si>
    <t>FY Budget</t>
  </si>
  <si>
    <t>% Attainment</t>
  </si>
  <si>
    <t>Prior Year</t>
  </si>
  <si>
    <t>YoY%</t>
  </si>
  <si>
    <t>Comments</t>
  </si>
  <si>
    <t>UK</t>
  </si>
  <si>
    <t>Direct</t>
  </si>
  <si>
    <t>James Wright</t>
  </si>
  <si>
    <t>GBP - see FX note above</t>
  </si>
  <si>
    <t>Partner</t>
  </si>
  <si>
    <t>GBP</t>
  </si>
  <si>
    <t>Digital</t>
  </si>
  <si>
    <t>Sophie Clark</t>
  </si>
  <si>
    <t>Germany</t>
  </si>
  <si>
    <t>Klaus Schmidt</t>
  </si>
  <si>
    <t>RECLASSIFY? May be part of row above</t>
  </si>
  <si>
    <t>Anna Müller</t>
  </si>
  <si>
    <t>Umlaut in name causing VLOOKUP issues in master file</t>
  </si>
  <si>
    <t>France</t>
  </si>
  <si>
    <t>Claire Dubois</t>
  </si>
  <si>
    <t>Marc Petit</t>
  </si>
  <si>
    <t>Underperforming vs budget</t>
  </si>
  <si>
    <t>Netherlands</t>
  </si>
  <si>
    <t>Pieter van den Berg</t>
  </si>
  <si>
    <t>Spain</t>
  </si>
  <si>
    <t>Isabel Garcia</t>
  </si>
  <si>
    <t>Behind budget - new competitor</t>
  </si>
  <si>
    <t>Carlos Ruiz</t>
  </si>
  <si>
    <t>Nordics</t>
  </si>
  <si>
    <t>Erik Lindqvist</t>
  </si>
  <si>
    <t>Covers SE/DK/NO/FI - split needed for reporting</t>
  </si>
  <si>
    <t>Middle East</t>
  </si>
  <si>
    <t>Ahmed Al-Farsi</t>
  </si>
  <si>
    <t>USD not EUR - needs conversion</t>
  </si>
  <si>
    <t>USD</t>
  </si>
  <si>
    <t>Africa</t>
  </si>
  <si>
    <t>Nomvula Dlamini</t>
  </si>
  <si>
    <t>ZAR converted at 18.5</t>
  </si>
  <si>
    <t>Old 2023 actuals below - IGNORE</t>
  </si>
  <si>
    <t>DRAFT - APAC FY2024 Revenue</t>
  </si>
  <si>
    <t>All figures in USD equivalent unless marked</t>
  </si>
  <si>
    <t xml:space="preserve">  </t>
  </si>
  <si>
    <t>Prepared: Finance team Singapore</t>
  </si>
  <si>
    <t>IMPORTANT: Japan figures need Tokyo sign-off before sharing externally</t>
  </si>
  <si>
    <t>China rev recog policy differs - see footnote in annual report p.47</t>
  </si>
  <si>
    <t>Market</t>
  </si>
  <si>
    <t>Sub-Region</t>
  </si>
  <si>
    <t>Vertical</t>
  </si>
  <si>
    <t>Rep Name</t>
  </si>
  <si>
    <t>Jan-Mar</t>
  </si>
  <si>
    <t>Apr-Jun</t>
  </si>
  <si>
    <t>Jul-Sep</t>
  </si>
  <si>
    <t>Oct-Dec</t>
  </si>
  <si>
    <t>Annual Total</t>
  </si>
  <si>
    <t>Budget FY24</t>
  </si>
  <si>
    <t>Beat/Miss</t>
  </si>
  <si>
    <t>Local Currency</t>
  </si>
  <si>
    <t>Remarks</t>
  </si>
  <si>
    <t>Japan</t>
  </si>
  <si>
    <t>Northeast Asia</t>
  </si>
  <si>
    <t>Financial Services</t>
  </si>
  <si>
    <t>Kenji Tanaka</t>
  </si>
  <si>
    <t>JPY @147</t>
  </si>
  <si>
    <t>Manufacturing</t>
  </si>
  <si>
    <t>Yuki Sato</t>
  </si>
  <si>
    <t>Technology</t>
  </si>
  <si>
    <t>Sato covers both verticals - split TBD</t>
  </si>
  <si>
    <t>China</t>
  </si>
  <si>
    <t>Greater China</t>
  </si>
  <si>
    <t>Wei Zhang</t>
  </si>
  <si>
    <t>CNY @7.1</t>
  </si>
  <si>
    <t>Rev recog Q2 delayed - booking Q3 confirmed</t>
  </si>
  <si>
    <t>Li Mei</t>
  </si>
  <si>
    <t>PENDING</t>
  </si>
  <si>
    <t>Q4 locked pending audit</t>
  </si>
  <si>
    <t>Government</t>
  </si>
  <si>
    <t>CNY</t>
  </si>
  <si>
    <t>Contract cancelled Q1 - no replacement pipeline</t>
  </si>
  <si>
    <t>Australia</t>
  </si>
  <si>
    <t>ANZ</t>
  </si>
  <si>
    <t>All Verticals</t>
  </si>
  <si>
    <t>Sarah O'Brien</t>
  </si>
  <si>
    <t>AUD @0.65</t>
  </si>
  <si>
    <t>AUD</t>
  </si>
  <si>
    <t>LEGACY contracts - winding down</t>
  </si>
  <si>
    <t>New Zealand</t>
  </si>
  <si>
    <t>NZD @0.60</t>
  </si>
  <si>
    <t>O'Brien covers both AUS+NZ</t>
  </si>
  <si>
    <t>Singapore</t>
  </si>
  <si>
    <t>Southeast Asia</t>
  </si>
  <si>
    <t>Raj Kumar</t>
  </si>
  <si>
    <t>SGD @0.74</t>
  </si>
  <si>
    <t>India</t>
  </si>
  <si>
    <t>South Asia</t>
  </si>
  <si>
    <t>Priya Sharma</t>
  </si>
  <si>
    <t>INR @83</t>
  </si>
  <si>
    <t>Arjun Patel</t>
  </si>
  <si>
    <t>New hire Q1 - ramping</t>
  </si>
  <si>
    <t>South Korea</t>
  </si>
  <si>
    <t>Ji-ho Kim</t>
  </si>
  <si>
    <t>KRW @1320</t>
  </si>
  <si>
    <t>Southeast Asia Other</t>
  </si>
  <si>
    <t>Mixed</t>
  </si>
  <si>
    <t>Various</t>
  </si>
  <si>
    <t>Covers MY/TH/VN/ID - needs country split</t>
  </si>
  <si>
    <t>FX RATES USED (snapshot Dec 31):</t>
  </si>
  <si>
    <t>JPY: 147 | CNY: 7.1 | AUD: 0.65 | SGD: 0.74 | INR: 83 | KRW: 1320 | NZD: 0.60</t>
  </si>
  <si>
    <t>Latin America Revenue</t>
  </si>
  <si>
    <t>** CONFIDENTIAL - Finance Eyes Only **</t>
  </si>
  <si>
    <t>Q4 data partially estimated - marked with (*)</t>
  </si>
  <si>
    <t>Brazil hyperinflation adjustment applied - see CFO memo 12-Dec</t>
  </si>
  <si>
    <t>City/Territory</t>
  </si>
  <si>
    <t>Product Line</t>
  </si>
  <si>
    <t>Owner</t>
  </si>
  <si>
    <t>Q1 Act</t>
  </si>
  <si>
    <t>Q2 Act</t>
  </si>
  <si>
    <t>Q3 Act</t>
  </si>
  <si>
    <t>Q4 Act*</t>
  </si>
  <si>
    <t>FY24 Act</t>
  </si>
  <si>
    <t>FY24 Bud</t>
  </si>
  <si>
    <t>Var $</t>
  </si>
  <si>
    <t>Var %</t>
  </si>
  <si>
    <t>FY23 Act</t>
  </si>
  <si>
    <t>2yr Growth</t>
  </si>
  <si>
    <t>Flag</t>
  </si>
  <si>
    <t>Brazil</t>
  </si>
  <si>
    <t>São Paulo</t>
  </si>
  <si>
    <t>SaaS</t>
  </si>
  <si>
    <t>Fernanda Costa</t>
  </si>
  <si>
    <t>Services</t>
  </si>
  <si>
    <t>Rio de Janeiro</t>
  </si>
  <si>
    <t>Bruno Lima</t>
  </si>
  <si>
    <t>est. 1150</t>
  </si>
  <si>
    <t>Q4 estimated</t>
  </si>
  <si>
    <t>Other</t>
  </si>
  <si>
    <t>Covers BH/Brasilia/Curitiba</t>
  </si>
  <si>
    <t>Colombia</t>
  </si>
  <si>
    <t>Bogotá</t>
  </si>
  <si>
    <t>Valentina Reyes</t>
  </si>
  <si>
    <t>COP - converted at 4050</t>
  </si>
  <si>
    <t>COP</t>
  </si>
  <si>
    <t>Chile</t>
  </si>
  <si>
    <t>Santiago</t>
  </si>
  <si>
    <t>Alejandro Muñoz</t>
  </si>
  <si>
    <t>CLP @900</t>
  </si>
  <si>
    <t>Argentina</t>
  </si>
  <si>
    <t>Buenos Aires</t>
  </si>
  <si>
    <t>Lucia Fernandez</t>
  </si>
  <si>
    <t>**HIGH RISK** - FX + macro - Q4 unrecognized</t>
  </si>
  <si>
    <t>CANCELLED contracts - remove from model</t>
  </si>
  <si>
    <t>Peru</t>
  </si>
  <si>
    <t>Lima</t>
  </si>
  <si>
    <t>Diego Vargas</t>
  </si>
  <si>
    <t>PEN @3.8</t>
  </si>
  <si>
    <t>Ecuador</t>
  </si>
  <si>
    <t>Quito</t>
  </si>
  <si>
    <t>USD (dollarized)</t>
  </si>
  <si>
    <t>Central America</t>
  </si>
  <si>
    <t>Covers GT/CR/PA/SV - no country split</t>
  </si>
  <si>
    <t>---</t>
  </si>
  <si>
    <t>2023 Actuals for reference (unaudited)</t>
  </si>
  <si>
    <t>Brazil total</t>
  </si>
  <si>
    <t>Colombia total</t>
  </si>
  <si>
    <t>CHECK</t>
  </si>
  <si>
    <t>SYNTHETIC DATA</t>
  </si>
  <si>
    <t>&lt;-- Avi flagged this as preliminary</t>
  </si>
  <si>
    <t>DUPLICATE? check with Hila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</si>
</sst>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</font>
    <font>
      <b/>
      <sz val="14"/>
      <name val="Calibri"/>
      <family val="2"/>
    </font>
    <font>
      <b/>
      <sz val="11"/>
      <color rgb="FFFFFFFF"/>
      <name val="Calibri"/>
      <family val="2"/>
    </font>
    <font>
      <i/>
      <sz val="11"/>
      <color rgb="FFFF6600"/>
      <name val="Calibri"/>
      <family val="2"/>
    </font>
    <font>
      <b/>
      <sz val="13"/>
      <name val="Calibri"/>
      <family val="2"/>
    </font>
    <font>
      <i/>
      <sz val="11"/>
      <color rgb="FF999999"/>
      <name val="Calibri"/>
      <family val="2"/>
    </font>
    <font>
      <b/>
      <sz val="12"/>
      <color rgb="FFCC0000"/>
      <name val="Calibri"/>
      <family val="2"/>
    </font>
    <font>
      <i/>
      <sz val="9"/>
      <name val="Calibri"/>
      <family val="2"/>
    </font>
    <font>
      <b/>
      <sz val="11"/>
      <color rgb="FFCC0000"/>
      <name val="Calibri"/>
      <family val="2"/>
    </font>
    <font>
      <i/>
      <sz val="11"/>
      <color rgb="FF888888"/>
      <name val="Calibri"/>
      <family val="2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1F3864"/>
      </patternFill>
    </fill>
    <fill>
      <patternFill patternType="solid">
        <fgColor rgb="FF7B3F00"/>
      </patternFill>
    </fill>
    <fill>
      <patternFill patternType="solid">
        <fgColor rgb="FF0F4C81"/>
      </patternFill>
    </fill>
    <fill>
      <patternFill patternType="solid">
        <fgColor rgb="FF1A5276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0" xfId="0" applyFont="1" applyFill="1"/>
    <xf numFmtId="0" fontId="4" fillId="0" borderId="0" xfId="0" applyFont="1"/>
    <xf numFmtId="0" fontId="5" fillId="0" borderId="0" xfId="0" applyFont="1"/>
    <xf numFmtId="0" fontId="3" fillId="3" borderId="0" xfId="0" applyFont="1" applyFill="1"/>
    <xf numFmtId="0" fontId="6" fillId="0" borderId="0" xfId="0" applyFont="1"/>
    <xf numFmtId="0" fontId="7" fillId="0" borderId="0" xfId="0" applyFont="1"/>
    <xf numFmtId="0" fontId="3" fillId="4" borderId="0" xfId="0" applyFont="1" applyFill="1"/>
    <xf numFmtId="0" fontId="8" fillId="0" borderId="0" xfId="0" applyFont="1"/>
    <xf numFmtId="0" fontId="9" fillId="0" borderId="0" xfId="0" applyFont="1"/>
    <xf numFmtId="0" fontId="3" fillId="5" borderId="0" xfId="0" applyFont="1" applyFill="1"/>
    <xf numFmtId="0" fontId="10" fillId="0" borderId="0" xfId="0" applyFont="1"/>
    <xf numFmtId="0" fontId="1" fillId="6" borderId="0" xfId="0" applyFont="1" applyFill="1"/>
    <xf numFmtId="0" fontId="0" fillId="6" borderId="0" xfId="0" applyFill="1"/>
    <xf numFmtId="0" fontId="11" fillId="6" borderId="0" xfId="0" applyFont="1" applyFill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C9900"/>
      <color rgb="FF00330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ichStyles" Target="richData/richStyles.xml"/><Relationship Id="rId18" Type="http://schemas.microsoft.com/office/2023/09/relationships/Python" Target="python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Structure" Target="richData/rdrichvaluestructure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5" Type="http://schemas.microsoft.com/office/2017/06/relationships/rdSupportingPropertyBag" Target="richData/rdsupportingpropertybag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06/relationships/rdSupportingPropertyBagStructure" Target="richData/rdsupportingpropertybagstructure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fb>0</fb>
    <v>0</v>
  </rv>
</rvData>
</file>

<file path=xl/richData/rdrichvaluestructure.xml><?xml version="1.0" encoding="utf-8"?>
<rvStructures xmlns="http://schemas.microsoft.com/office/spreadsheetml/2017/richdata" count="1">
  <s t="_formattednumber">
    <k n="_Format" t="spb"/>
  </s>
</rvStructures>
</file>

<file path=xl/richData/rdsupportingpropertybag.xml><?xml version="1.0" encoding="utf-8"?>
<supportingPropertyBags xmlns="http://schemas.microsoft.com/office/spreadsheetml/2017/richdata2">
  <spbData count="1">
    <spb s="0">
      <v>1</v>
    </spb>
  </spbData>
</supportingPropertyBags>
</file>

<file path=xl/richData/rdsupportingpropertybagstructure.xml><?xml version="1.0" encoding="utf-8"?>
<spbStructures xmlns="http://schemas.microsoft.com/office/spreadsheetml/2017/richdata2" count="1">
  <s>
    <k n="_Self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1">
    <x:dxf>
      <x:numFmt numFmtId="0" formatCode="General"/>
    </x:dxf>
  </dxfs>
  <richProperties>
    <rPr n="NumberFormat" t="s"/>
  </richProperties>
  <richStyles>
    <rSty dxfid="0">
      <rpv i="0">0;-0;"None"</rpv>
    </rSty>
  </richStyles>
</rich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7F970-45B3-4478-A2A6-31F9A59BAC23}">
  <sheetPr>
    <tabColor rgb="FF008000"/>
  </sheetPr>
  <dimension ref="A1"/>
  <sheetViews>
    <sheetView workbookViewId="0">
      <selection activeCell="E13" sqref="A1:E13"/>
    </sheetView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79998168889431442"/>
  </sheetPr>
  <dimension ref="A1:N24"/>
  <sheetViews>
    <sheetView tabSelected="1" zoomScale="85" zoomScaleNormal="85" workbookViewId="0">
      <selection activeCell="F2" sqref="F2"/>
    </sheetView>
  </sheetViews>
  <sheetFormatPr defaultRowHeight="15" x14ac:dyDescent="0.25"/>
  <cols>
    <col min="1" max="2" width="40" customWidth="1"/>
    <col min="3" max="3" width="19" customWidth="1"/>
    <col min="4" max="4" width="18" customWidth="1"/>
    <col min="5" max="8" width="12" customWidth="1"/>
    <col min="9" max="9" width="40" customWidth="1"/>
    <col min="10" max="10" width="12" customWidth="1"/>
    <col min="11" max="11" width="8" customWidth="1"/>
    <col min="12" max="12" width="17" customWidth="1"/>
    <col min="13" max="14" width="40" customWidth="1"/>
  </cols>
  <sheetData>
    <row r="1" spans="1:14" x14ac:dyDescent="0.25">
      <c r="A1" s="1" t="s">
        <v>224</v>
      </c>
    </row>
    <row r="2" spans="1:14" x14ac:dyDescent="0.25">
      <c r="A2" t="s">
        <v>0</v>
      </c>
    </row>
    <row r="3" spans="1:14" x14ac:dyDescent="0.25">
      <c r="A3" t="s">
        <v>1</v>
      </c>
      <c r="B3" t="s">
        <v>2</v>
      </c>
    </row>
    <row r="4" spans="1:14" x14ac:dyDescent="0.25">
      <c r="A4" t="s">
        <v>3</v>
      </c>
    </row>
    <row r="7" spans="1:14" ht="18.75" x14ac:dyDescent="0.3">
      <c r="B7" s="2" t="s">
        <v>4</v>
      </c>
    </row>
    <row r="9" spans="1:14" x14ac:dyDescent="0.25">
      <c r="A9" s="3" t="s">
        <v>5</v>
      </c>
      <c r="B9" s="3" t="s">
        <v>6</v>
      </c>
      <c r="C9" s="3" t="s">
        <v>7</v>
      </c>
      <c r="D9" s="3" t="s">
        <v>8</v>
      </c>
      <c r="E9" s="3" t="s">
        <v>9</v>
      </c>
      <c r="F9" s="3" t="s">
        <v>10</v>
      </c>
      <c r="G9" s="3" t="s">
        <v>11</v>
      </c>
      <c r="H9" s="3" t="s">
        <v>12</v>
      </c>
      <c r="I9" s="3" t="s">
        <v>13</v>
      </c>
      <c r="J9" s="3" t="s">
        <v>14</v>
      </c>
      <c r="K9" s="3" t="s">
        <v>15</v>
      </c>
      <c r="L9" s="3" t="s">
        <v>16</v>
      </c>
      <c r="M9" s="3" t="s">
        <v>17</v>
      </c>
    </row>
    <row r="10" spans="1:14" x14ac:dyDescent="0.25">
      <c r="A10" t="s">
        <v>18</v>
      </c>
      <c r="B10" t="s">
        <v>19</v>
      </c>
      <c r="C10" t="s">
        <v>20</v>
      </c>
      <c r="D10" t="s">
        <v>21</v>
      </c>
      <c r="E10">
        <v>4250</v>
      </c>
      <c r="F10">
        <v>4800</v>
      </c>
      <c r="G10">
        <v>5100</v>
      </c>
      <c r="H10">
        <v>5500</v>
      </c>
      <c r="I10">
        <f>SUM(E10:H10)</f>
        <v>19650</v>
      </c>
      <c r="K10">
        <v>18000</v>
      </c>
    </row>
    <row r="11" spans="1:14" x14ac:dyDescent="0.25">
      <c r="A11" t="s">
        <v>18</v>
      </c>
      <c r="B11" t="s">
        <v>19</v>
      </c>
      <c r="C11" t="s">
        <v>22</v>
      </c>
      <c r="D11" t="s">
        <v>21</v>
      </c>
      <c r="E11">
        <v>800</v>
      </c>
      <c r="F11">
        <v>750</v>
      </c>
      <c r="G11">
        <v>900</v>
      </c>
      <c r="H11">
        <v>1100</v>
      </c>
      <c r="I11">
        <f>SUM(E11:H11)</f>
        <v>3550</v>
      </c>
      <c r="K11">
        <v>3200</v>
      </c>
      <c r="M11" t="s">
        <v>23</v>
      </c>
    </row>
    <row r="12" spans="1:14" x14ac:dyDescent="0.25">
      <c r="A12" t="s">
        <v>18</v>
      </c>
      <c r="B12" t="s">
        <v>24</v>
      </c>
      <c r="C12" t="s">
        <v>20</v>
      </c>
      <c r="D12" t="s">
        <v>25</v>
      </c>
      <c r="E12">
        <v>1200</v>
      </c>
      <c r="F12">
        <v>1350</v>
      </c>
      <c r="G12">
        <v>1100</v>
      </c>
      <c r="H12">
        <v>1400</v>
      </c>
      <c r="I12">
        <f t="shared" ref="I12:I23" si="0">SUM(E12:H12)</f>
        <v>5050</v>
      </c>
      <c r="K12">
        <v>4800</v>
      </c>
      <c r="M12" t="s">
        <v>26</v>
      </c>
    </row>
    <row r="13" spans="1:14" x14ac:dyDescent="0.25">
      <c r="A13" t="s">
        <v>18</v>
      </c>
      <c r="B13" t="s">
        <v>24</v>
      </c>
      <c r="C13" t="s">
        <v>20</v>
      </c>
      <c r="D13" t="s">
        <v>27</v>
      </c>
      <c r="E13">
        <v>0</v>
      </c>
      <c r="F13">
        <v>0</v>
      </c>
      <c r="G13">
        <v>200</v>
      </c>
      <c r="H13">
        <v>350</v>
      </c>
      <c r="I13">
        <f t="shared" si="0"/>
        <v>550</v>
      </c>
      <c r="M13" t="s">
        <v>226</v>
      </c>
    </row>
    <row r="14" spans="1:14" x14ac:dyDescent="0.25">
      <c r="A14" t="s">
        <v>28</v>
      </c>
      <c r="B14" t="s">
        <v>19</v>
      </c>
      <c r="C14" t="s">
        <v>20</v>
      </c>
      <c r="D14" t="s">
        <v>29</v>
      </c>
      <c r="E14">
        <v>3800</v>
      </c>
      <c r="F14">
        <v>4100</v>
      </c>
      <c r="G14">
        <v>3900</v>
      </c>
      <c r="H14">
        <v>4600</v>
      </c>
      <c r="I14">
        <f t="shared" si="0"/>
        <v>16400</v>
      </c>
      <c r="K14">
        <v>16000</v>
      </c>
    </row>
    <row r="15" spans="1:14" x14ac:dyDescent="0.25">
      <c r="A15" t="s">
        <v>28</v>
      </c>
      <c r="B15" t="s">
        <v>19</v>
      </c>
      <c r="C15" t="s">
        <v>30</v>
      </c>
      <c r="D15" t="s">
        <v>29</v>
      </c>
      <c r="E15">
        <v>620</v>
      </c>
      <c r="F15">
        <v>580</v>
      </c>
      <c r="H15">
        <v>710</v>
      </c>
      <c r="I15">
        <f t="shared" si="0"/>
        <v>1910</v>
      </c>
      <c r="K15">
        <v>2400</v>
      </c>
      <c r="M15" t="s">
        <v>31</v>
      </c>
      <c r="N15" s="4" t="s">
        <v>225</v>
      </c>
    </row>
    <row r="16" spans="1:14" x14ac:dyDescent="0.25">
      <c r="A16" t="s">
        <v>28</v>
      </c>
      <c r="B16" t="s">
        <v>32</v>
      </c>
      <c r="C16" t="s">
        <v>20</v>
      </c>
      <c r="D16" t="s">
        <v>33</v>
      </c>
      <c r="E16">
        <v>980</v>
      </c>
      <c r="F16">
        <v>1020</v>
      </c>
      <c r="G16">
        <v>1050</v>
      </c>
      <c r="H16" t="s">
        <v>34</v>
      </c>
      <c r="I16" t="s">
        <v>223</v>
      </c>
      <c r="K16">
        <v>3900</v>
      </c>
      <c r="M16" t="s">
        <v>35</v>
      </c>
    </row>
    <row r="17" spans="1:13" x14ac:dyDescent="0.25">
      <c r="A17" t="s">
        <v>28</v>
      </c>
      <c r="B17" t="s">
        <v>32</v>
      </c>
      <c r="C17" t="s">
        <v>22</v>
      </c>
      <c r="D17" t="s">
        <v>33</v>
      </c>
      <c r="E17">
        <v>210</v>
      </c>
      <c r="F17">
        <v>190</v>
      </c>
      <c r="G17">
        <v>220</v>
      </c>
      <c r="H17">
        <v>180</v>
      </c>
      <c r="I17">
        <f t="shared" si="0"/>
        <v>800</v>
      </c>
      <c r="K17">
        <v>800</v>
      </c>
    </row>
    <row r="18" spans="1:13" x14ac:dyDescent="0.25">
      <c r="A18" t="s">
        <v>36</v>
      </c>
      <c r="B18" t="s">
        <v>19</v>
      </c>
      <c r="C18" t="s">
        <v>20</v>
      </c>
      <c r="D18" t="s">
        <v>37</v>
      </c>
      <c r="E18">
        <v>1500</v>
      </c>
      <c r="F18">
        <v>1600</v>
      </c>
      <c r="G18">
        <v>1550</v>
      </c>
      <c r="H18">
        <v>1800</v>
      </c>
      <c r="I18">
        <f t="shared" si="0"/>
        <v>6450</v>
      </c>
      <c r="K18">
        <v>6200</v>
      </c>
      <c r="M18" t="s">
        <v>38</v>
      </c>
    </row>
    <row r="19" spans="1:13" x14ac:dyDescent="0.25">
      <c r="A19" t="s">
        <v>36</v>
      </c>
      <c r="B19" t="s">
        <v>19</v>
      </c>
      <c r="C19" t="s">
        <v>30</v>
      </c>
      <c r="D19" t="s">
        <v>37</v>
      </c>
      <c r="E19">
        <v>340</v>
      </c>
      <c r="F19">
        <v>310</v>
      </c>
      <c r="G19">
        <v>290</v>
      </c>
      <c r="H19">
        <v>420</v>
      </c>
      <c r="I19">
        <f t="shared" si="0"/>
        <v>1360</v>
      </c>
      <c r="K19">
        <v>1300</v>
      </c>
      <c r="M19" t="s">
        <v>39</v>
      </c>
    </row>
    <row r="20" spans="1:13" x14ac:dyDescent="0.25">
      <c r="A20" t="s">
        <v>36</v>
      </c>
      <c r="B20" t="s">
        <v>24</v>
      </c>
      <c r="C20" t="s">
        <v>20</v>
      </c>
      <c r="D20" t="s">
        <v>40</v>
      </c>
      <c r="E20">
        <v>680</v>
      </c>
      <c r="F20">
        <v>720</v>
      </c>
      <c r="G20">
        <v>700</v>
      </c>
      <c r="H20">
        <v>810</v>
      </c>
      <c r="I20">
        <f t="shared" si="0"/>
        <v>2910</v>
      </c>
      <c r="K20">
        <v>2800</v>
      </c>
    </row>
    <row r="21" spans="1:13" x14ac:dyDescent="0.25">
      <c r="A21" t="s">
        <v>41</v>
      </c>
      <c r="B21" t="s">
        <v>19</v>
      </c>
      <c r="C21" t="s">
        <v>20</v>
      </c>
      <c r="D21" t="s">
        <v>42</v>
      </c>
      <c r="E21">
        <v>920</v>
      </c>
      <c r="F21">
        <v>980</v>
      </c>
      <c r="G21">
        <v>1010</v>
      </c>
      <c r="H21">
        <v>1200</v>
      </c>
      <c r="I21">
        <f t="shared" si="0"/>
        <v>4110</v>
      </c>
      <c r="K21">
        <v>3800</v>
      </c>
      <c r="M21" t="s">
        <v>43</v>
      </c>
    </row>
    <row r="22" spans="1:13" x14ac:dyDescent="0.25">
      <c r="A22" t="s">
        <v>41</v>
      </c>
      <c r="B22" t="s">
        <v>24</v>
      </c>
      <c r="C22" t="s">
        <v>20</v>
      </c>
      <c r="D22" t="s">
        <v>42</v>
      </c>
      <c r="E22">
        <v>310</v>
      </c>
      <c r="F22">
        <v>290</v>
      </c>
      <c r="G22">
        <v>280</v>
      </c>
      <c r="H22">
        <v>350</v>
      </c>
      <c r="I22">
        <f t="shared" si="0"/>
        <v>1230</v>
      </c>
      <c r="K22">
        <v>1100</v>
      </c>
    </row>
    <row r="23" spans="1:13" x14ac:dyDescent="0.25">
      <c r="A23" t="s">
        <v>41</v>
      </c>
      <c r="B23" t="s">
        <v>32</v>
      </c>
      <c r="C23" t="s">
        <v>20</v>
      </c>
      <c r="D23" t="s">
        <v>44</v>
      </c>
      <c r="E23">
        <v>150</v>
      </c>
      <c r="F23">
        <v>170</v>
      </c>
      <c r="G23">
        <v>160</v>
      </c>
      <c r="H23">
        <v>195</v>
      </c>
      <c r="I23">
        <f t="shared" si="0"/>
        <v>675</v>
      </c>
      <c r="K23">
        <v>600</v>
      </c>
      <c r="M23" t="s">
        <v>45</v>
      </c>
    </row>
    <row r="24" spans="1:13" x14ac:dyDescent="0.25">
      <c r="A24" s="14" t="s">
        <v>46</v>
      </c>
      <c r="B24" s="15"/>
      <c r="C24" s="15"/>
      <c r="D24" s="15"/>
      <c r="E24" s="16">
        <f>SUM(E10:E17)</f>
        <v>11860</v>
      </c>
      <c r="F24" s="16">
        <f>SUM(F10:F17)</f>
        <v>12790</v>
      </c>
      <c r="G24" s="16">
        <f>SUM(G10:G17)</f>
        <v>12470</v>
      </c>
      <c r="H24" t="s">
        <v>47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79998168889431442"/>
  </sheetPr>
  <dimension ref="A2:L30"/>
  <sheetViews>
    <sheetView zoomScale="85" zoomScaleNormal="85" workbookViewId="0">
      <selection activeCell="E3" sqref="E3"/>
    </sheetView>
  </sheetViews>
  <sheetFormatPr defaultRowHeight="15" x14ac:dyDescent="0.25"/>
  <cols>
    <col min="1" max="1" width="40" customWidth="1"/>
    <col min="2" max="2" width="12" customWidth="1"/>
    <col min="3" max="3" width="23" customWidth="1"/>
    <col min="4" max="4" width="21" customWidth="1"/>
    <col min="5" max="5" width="34" customWidth="1"/>
    <col min="6" max="8" width="11" customWidth="1"/>
    <col min="9" max="9" width="25" customWidth="1"/>
    <col min="10" max="10" width="12" customWidth="1"/>
    <col min="11" max="11" width="31" customWidth="1"/>
    <col min="12" max="12" width="40" customWidth="1"/>
  </cols>
  <sheetData>
    <row r="2" spans="1:12" ht="17.25" x14ac:dyDescent="0.3">
      <c r="C2" s="5" t="s">
        <v>48</v>
      </c>
    </row>
    <row r="3" spans="1:12" x14ac:dyDescent="0.25">
      <c r="A3" t="s">
        <v>49</v>
      </c>
    </row>
    <row r="4" spans="1:12" x14ac:dyDescent="0.25">
      <c r="A4" t="s">
        <v>50</v>
      </c>
      <c r="E4" t="s">
        <v>51</v>
      </c>
    </row>
    <row r="5" spans="1:12" x14ac:dyDescent="0.25">
      <c r="A5" t="s">
        <v>52</v>
      </c>
    </row>
    <row r="7" spans="1:12" x14ac:dyDescent="0.25">
      <c r="A7" s="6" t="s">
        <v>53</v>
      </c>
      <c r="B7" s="6" t="s">
        <v>54</v>
      </c>
      <c r="C7" s="6" t="s">
        <v>55</v>
      </c>
      <c r="D7" s="6" t="s">
        <v>56</v>
      </c>
      <c r="E7" s="6" t="s">
        <v>57</v>
      </c>
      <c r="F7" s="6" t="s">
        <v>58</v>
      </c>
      <c r="G7" s="6" t="s">
        <v>59</v>
      </c>
      <c r="H7" s="6" t="s">
        <v>60</v>
      </c>
      <c r="I7" s="6" t="s">
        <v>61</v>
      </c>
      <c r="J7" s="6" t="s">
        <v>62</v>
      </c>
      <c r="K7" s="6" t="s">
        <v>63</v>
      </c>
      <c r="L7" s="6" t="s">
        <v>64</v>
      </c>
    </row>
    <row r="8" spans="1:12" x14ac:dyDescent="0.25">
      <c r="A8" t="s">
        <v>65</v>
      </c>
      <c r="B8" t="s">
        <v>19</v>
      </c>
      <c r="C8" t="s">
        <v>66</v>
      </c>
      <c r="D8" t="s">
        <v>67</v>
      </c>
      <c r="E8">
        <v>3200</v>
      </c>
      <c r="F8">
        <v>3800</v>
      </c>
      <c r="G8">
        <f t="shared" ref="G8:G24" si="0">E8+F8</f>
        <v>7000</v>
      </c>
      <c r="H8">
        <v>7000</v>
      </c>
      <c r="I8">
        <f t="shared" ref="I8:I24" si="1">IFERROR(G8/H8,"N/A")</f>
        <v>1</v>
      </c>
      <c r="J8">
        <v>6100</v>
      </c>
      <c r="K8">
        <f t="shared" ref="K8:K24" si="2">IFERROR((G8-J8)/J8,"N/A")</f>
        <v>0.14754098360655737</v>
      </c>
      <c r="L8" t="s">
        <v>68</v>
      </c>
    </row>
    <row r="9" spans="1:12" x14ac:dyDescent="0.25">
      <c r="A9" t="s">
        <v>65</v>
      </c>
      <c r="B9" t="s">
        <v>24</v>
      </c>
      <c r="C9" t="s">
        <v>69</v>
      </c>
      <c r="D9" t="s">
        <v>67</v>
      </c>
      <c r="E9">
        <v>1100</v>
      </c>
      <c r="F9">
        <v>1250</v>
      </c>
      <c r="G9">
        <f t="shared" si="0"/>
        <v>2350</v>
      </c>
      <c r="H9">
        <v>2350</v>
      </c>
      <c r="I9">
        <f t="shared" si="1"/>
        <v>1</v>
      </c>
      <c r="J9">
        <v>2100</v>
      </c>
      <c r="K9">
        <f t="shared" si="2"/>
        <v>0.11904761904761904</v>
      </c>
      <c r="L9" t="s">
        <v>70</v>
      </c>
    </row>
    <row r="10" spans="1:12" x14ac:dyDescent="0.25">
      <c r="A10" t="s">
        <v>65</v>
      </c>
      <c r="B10" t="s">
        <v>32</v>
      </c>
      <c r="C10" t="s">
        <v>71</v>
      </c>
      <c r="D10" t="s">
        <v>72</v>
      </c>
      <c r="E10">
        <v>680</v>
      </c>
      <c r="F10">
        <v>720</v>
      </c>
      <c r="G10">
        <f t="shared" si="0"/>
        <v>1400</v>
      </c>
      <c r="H10">
        <v>1400</v>
      </c>
      <c r="I10">
        <f t="shared" si="1"/>
        <v>1</v>
      </c>
      <c r="J10">
        <v>1200</v>
      </c>
      <c r="K10">
        <f t="shared" si="2"/>
        <v>0.16666666666666666</v>
      </c>
    </row>
    <row r="11" spans="1:12" x14ac:dyDescent="0.25">
      <c r="A11" t="s">
        <v>73</v>
      </c>
      <c r="B11" t="s">
        <v>19</v>
      </c>
      <c r="C11" t="s">
        <v>66</v>
      </c>
      <c r="D11" t="s">
        <v>74</v>
      </c>
      <c r="E11">
        <v>4100</v>
      </c>
      <c r="F11">
        <v>4600</v>
      </c>
      <c r="G11">
        <f t="shared" si="0"/>
        <v>8700</v>
      </c>
      <c r="H11">
        <v>8700</v>
      </c>
      <c r="I11">
        <f t="shared" si="1"/>
        <v>1</v>
      </c>
      <c r="J11">
        <v>7900</v>
      </c>
      <c r="K11">
        <f t="shared" si="2"/>
        <v>0.10126582278481013</v>
      </c>
    </row>
    <row r="12" spans="1:12" x14ac:dyDescent="0.25">
      <c r="A12" t="s">
        <v>73</v>
      </c>
      <c r="B12" t="s">
        <v>19</v>
      </c>
      <c r="C12" t="s">
        <v>66</v>
      </c>
      <c r="D12" t="s">
        <v>74</v>
      </c>
      <c r="E12">
        <v>200</v>
      </c>
      <c r="F12">
        <v>180</v>
      </c>
      <c r="G12">
        <f t="shared" si="0"/>
        <v>380</v>
      </c>
      <c r="H12">
        <v>380</v>
      </c>
      <c r="I12">
        <f t="shared" si="1"/>
        <v>1</v>
      </c>
      <c r="K12" t="str">
        <f t="shared" si="2"/>
        <v>N/A</v>
      </c>
      <c r="L12" t="s">
        <v>75</v>
      </c>
    </row>
    <row r="13" spans="1:12" x14ac:dyDescent="0.25">
      <c r="A13" t="s">
        <v>73</v>
      </c>
      <c r="B13" t="s">
        <v>24</v>
      </c>
      <c r="C13" t="s">
        <v>69</v>
      </c>
      <c r="D13" t="s">
        <v>76</v>
      </c>
      <c r="E13">
        <v>1800</v>
      </c>
      <c r="F13">
        <v>1950</v>
      </c>
      <c r="G13">
        <f t="shared" si="0"/>
        <v>3750</v>
      </c>
      <c r="H13">
        <v>3750</v>
      </c>
      <c r="I13">
        <f t="shared" si="1"/>
        <v>1</v>
      </c>
      <c r="J13">
        <v>3200</v>
      </c>
      <c r="K13">
        <f t="shared" si="2"/>
        <v>0.171875</v>
      </c>
      <c r="L13" t="s">
        <v>77</v>
      </c>
    </row>
    <row r="14" spans="1:12" x14ac:dyDescent="0.25">
      <c r="A14" t="s">
        <v>78</v>
      </c>
      <c r="B14" t="s">
        <v>19</v>
      </c>
      <c r="C14" t="s">
        <v>66</v>
      </c>
      <c r="D14" t="s">
        <v>79</v>
      </c>
      <c r="E14">
        <v>2900</v>
      </c>
      <c r="F14">
        <v>3100</v>
      </c>
      <c r="G14">
        <f t="shared" si="0"/>
        <v>6000</v>
      </c>
      <c r="H14">
        <v>6000</v>
      </c>
      <c r="I14">
        <f t="shared" si="1"/>
        <v>1</v>
      </c>
      <c r="J14">
        <v>5500</v>
      </c>
      <c r="K14">
        <f t="shared" si="2"/>
        <v>9.0909090909090912E-2</v>
      </c>
    </row>
    <row r="15" spans="1:12" x14ac:dyDescent="0.25">
      <c r="A15" t="s">
        <v>78</v>
      </c>
      <c r="B15" t="s">
        <v>24</v>
      </c>
      <c r="C15" t="s">
        <v>69</v>
      </c>
      <c r="D15" t="s">
        <v>79</v>
      </c>
      <c r="E15">
        <v>950</v>
      </c>
      <c r="F15">
        <v>1000</v>
      </c>
      <c r="G15">
        <f t="shared" si="0"/>
        <v>1950</v>
      </c>
      <c r="H15">
        <v>1950</v>
      </c>
      <c r="I15">
        <f t="shared" si="1"/>
        <v>1</v>
      </c>
      <c r="J15">
        <v>1700</v>
      </c>
      <c r="K15">
        <f t="shared" si="2"/>
        <v>0.14705882352941177</v>
      </c>
    </row>
    <row r="16" spans="1:12" x14ac:dyDescent="0.25">
      <c r="A16" t="s">
        <v>78</v>
      </c>
      <c r="B16" t="s">
        <v>32</v>
      </c>
      <c r="C16" t="s">
        <v>71</v>
      </c>
      <c r="D16" t="s">
        <v>80</v>
      </c>
      <c r="E16">
        <v>420</v>
      </c>
      <c r="F16">
        <v>390</v>
      </c>
      <c r="G16">
        <f t="shared" si="0"/>
        <v>810</v>
      </c>
      <c r="H16">
        <v>810</v>
      </c>
      <c r="I16">
        <f t="shared" si="1"/>
        <v>1</v>
      </c>
      <c r="J16">
        <v>780</v>
      </c>
      <c r="K16">
        <f t="shared" si="2"/>
        <v>3.8461538461538464E-2</v>
      </c>
      <c r="L16" t="s">
        <v>81</v>
      </c>
    </row>
    <row r="17" spans="1:12" x14ac:dyDescent="0.25">
      <c r="A17" t="s">
        <v>82</v>
      </c>
      <c r="B17" t="s">
        <v>19</v>
      </c>
      <c r="C17" t="s">
        <v>66</v>
      </c>
      <c r="D17" t="s">
        <v>83</v>
      </c>
      <c r="E17">
        <v>1600</v>
      </c>
      <c r="F17">
        <v>1750</v>
      </c>
      <c r="G17">
        <f t="shared" si="0"/>
        <v>3350</v>
      </c>
      <c r="H17">
        <v>3350</v>
      </c>
      <c r="I17">
        <f t="shared" si="1"/>
        <v>1</v>
      </c>
      <c r="J17">
        <v>2900</v>
      </c>
      <c r="K17">
        <f t="shared" si="2"/>
        <v>0.15517241379310345</v>
      </c>
    </row>
    <row r="18" spans="1:12" x14ac:dyDescent="0.25">
      <c r="A18" t="s">
        <v>82</v>
      </c>
      <c r="B18" t="s">
        <v>24</v>
      </c>
      <c r="C18" t="s">
        <v>69</v>
      </c>
      <c r="D18" t="s">
        <v>83</v>
      </c>
      <c r="E18">
        <v>580</v>
      </c>
      <c r="F18">
        <v>620</v>
      </c>
      <c r="G18">
        <f t="shared" si="0"/>
        <v>1200</v>
      </c>
      <c r="H18">
        <v>1200</v>
      </c>
      <c r="I18">
        <f t="shared" si="1"/>
        <v>1</v>
      </c>
      <c r="J18">
        <v>1050</v>
      </c>
      <c r="K18">
        <f t="shared" si="2"/>
        <v>0.14285714285714285</v>
      </c>
    </row>
    <row r="19" spans="1:12" x14ac:dyDescent="0.25">
      <c r="A19" t="s">
        <v>84</v>
      </c>
      <c r="B19" t="s">
        <v>19</v>
      </c>
      <c r="C19" t="s">
        <v>66</v>
      </c>
      <c r="D19" t="s">
        <v>85</v>
      </c>
      <c r="E19">
        <v>1100</v>
      </c>
      <c r="F19">
        <v>1200</v>
      </c>
      <c r="G19">
        <f t="shared" si="0"/>
        <v>2300</v>
      </c>
      <c r="H19">
        <v>2300</v>
      </c>
      <c r="I19">
        <f t="shared" si="1"/>
        <v>1</v>
      </c>
      <c r="J19">
        <v>2000</v>
      </c>
      <c r="K19">
        <f t="shared" si="2"/>
        <v>0.15</v>
      </c>
      <c r="L19" t="s">
        <v>86</v>
      </c>
    </row>
    <row r="20" spans="1:12" x14ac:dyDescent="0.25">
      <c r="A20" t="s">
        <v>84</v>
      </c>
      <c r="B20" t="s">
        <v>24</v>
      </c>
      <c r="C20" t="s">
        <v>69</v>
      </c>
      <c r="D20" t="s">
        <v>87</v>
      </c>
      <c r="E20">
        <v>490</v>
      </c>
      <c r="F20">
        <v>510</v>
      </c>
      <c r="G20">
        <f t="shared" si="0"/>
        <v>1000</v>
      </c>
      <c r="H20">
        <v>1000</v>
      </c>
      <c r="I20">
        <f t="shared" si="1"/>
        <v>1</v>
      </c>
      <c r="J20">
        <v>880</v>
      </c>
      <c r="K20">
        <f t="shared" si="2"/>
        <v>0.13636363636363635</v>
      </c>
    </row>
    <row r="21" spans="1:12" x14ac:dyDescent="0.25">
      <c r="A21" t="s">
        <v>88</v>
      </c>
      <c r="B21" t="s">
        <v>19</v>
      </c>
      <c r="C21" t="s">
        <v>66</v>
      </c>
      <c r="D21" t="s">
        <v>89</v>
      </c>
      <c r="E21">
        <v>2200</v>
      </c>
      <c r="F21">
        <v>2400</v>
      </c>
      <c r="G21">
        <f t="shared" si="0"/>
        <v>4600</v>
      </c>
      <c r="H21">
        <v>4600</v>
      </c>
      <c r="I21">
        <f t="shared" si="1"/>
        <v>1</v>
      </c>
      <c r="J21">
        <v>4100</v>
      </c>
      <c r="K21">
        <f t="shared" si="2"/>
        <v>0.12195121951219512</v>
      </c>
      <c r="L21" t="s">
        <v>90</v>
      </c>
    </row>
    <row r="22" spans="1:12" x14ac:dyDescent="0.25">
      <c r="A22" t="s">
        <v>91</v>
      </c>
      <c r="B22" t="s">
        <v>19</v>
      </c>
      <c r="C22" t="s">
        <v>69</v>
      </c>
      <c r="D22" t="s">
        <v>92</v>
      </c>
      <c r="E22">
        <v>800</v>
      </c>
      <c r="F22">
        <v>950</v>
      </c>
      <c r="G22">
        <f t="shared" si="0"/>
        <v>1750</v>
      </c>
      <c r="H22">
        <v>1750</v>
      </c>
      <c r="I22">
        <f t="shared" si="1"/>
        <v>1</v>
      </c>
      <c r="J22">
        <v>1200</v>
      </c>
      <c r="K22">
        <f t="shared" si="2"/>
        <v>0.45833333333333331</v>
      </c>
      <c r="L22" t="s">
        <v>93</v>
      </c>
    </row>
    <row r="23" spans="1:12" x14ac:dyDescent="0.25">
      <c r="A23" t="s">
        <v>91</v>
      </c>
      <c r="B23" t="s">
        <v>24</v>
      </c>
      <c r="C23" t="s">
        <v>69</v>
      </c>
      <c r="D23" t="s">
        <v>92</v>
      </c>
      <c r="E23">
        <v>320</v>
      </c>
      <c r="F23">
        <v>280</v>
      </c>
      <c r="G23">
        <f t="shared" si="0"/>
        <v>600</v>
      </c>
      <c r="H23">
        <v>600</v>
      </c>
      <c r="I23">
        <f t="shared" si="1"/>
        <v>1</v>
      </c>
      <c r="J23">
        <v>500</v>
      </c>
      <c r="K23">
        <f t="shared" si="2"/>
        <v>0.2</v>
      </c>
      <c r="L23" t="s">
        <v>94</v>
      </c>
    </row>
    <row r="24" spans="1:12" x14ac:dyDescent="0.25">
      <c r="A24" t="s">
        <v>95</v>
      </c>
      <c r="B24" t="s">
        <v>19</v>
      </c>
      <c r="C24" t="s">
        <v>69</v>
      </c>
      <c r="D24" t="s">
        <v>96</v>
      </c>
      <c r="E24">
        <v>410</v>
      </c>
      <c r="F24">
        <v>390</v>
      </c>
      <c r="G24">
        <f t="shared" si="0"/>
        <v>800</v>
      </c>
      <c r="H24">
        <v>800</v>
      </c>
      <c r="I24">
        <f t="shared" si="1"/>
        <v>1</v>
      </c>
      <c r="J24">
        <v>650</v>
      </c>
      <c r="K24">
        <f t="shared" si="2"/>
        <v>0.23076923076923078</v>
      </c>
      <c r="L24" t="s">
        <v>97</v>
      </c>
    </row>
    <row r="28" spans="1:12" x14ac:dyDescent="0.25">
      <c r="A28" s="7" t="s">
        <v>98</v>
      </c>
    </row>
    <row r="29" spans="1:12" x14ac:dyDescent="0.25">
      <c r="A29" t="s">
        <v>73</v>
      </c>
      <c r="E29">
        <v>3800</v>
      </c>
      <c r="F29">
        <v>4100</v>
      </c>
    </row>
    <row r="30" spans="1:12" x14ac:dyDescent="0.25">
      <c r="A30" t="s">
        <v>78</v>
      </c>
      <c r="E30">
        <v>2700</v>
      </c>
      <c r="F30">
        <v>2900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79998168889431442"/>
  </sheetPr>
  <dimension ref="A1:M27"/>
  <sheetViews>
    <sheetView topLeftCell="B1" workbookViewId="0">
      <selection activeCell="M20" sqref="M20"/>
    </sheetView>
  </sheetViews>
  <sheetFormatPr defaultRowHeight="15" x14ac:dyDescent="0.25"/>
  <cols>
    <col min="1" max="1" width="40" customWidth="1"/>
    <col min="2" max="2" width="16" customWidth="1"/>
    <col min="3" max="3" width="40" customWidth="1"/>
    <col min="4" max="4" width="15" customWidth="1"/>
    <col min="5" max="8" width="9" customWidth="1"/>
    <col min="9" max="9" width="35" customWidth="1"/>
    <col min="10" max="10" width="13" customWidth="1"/>
    <col min="11" max="11" width="25" customWidth="1"/>
    <col min="12" max="12" width="16" customWidth="1"/>
    <col min="13" max="13" width="40" customWidth="1"/>
  </cols>
  <sheetData>
    <row r="1" spans="1:13" ht="15.75" x14ac:dyDescent="0.25">
      <c r="A1" s="8" t="s">
        <v>99</v>
      </c>
    </row>
    <row r="2" spans="1:13" x14ac:dyDescent="0.25">
      <c r="A2" t="s">
        <v>100</v>
      </c>
      <c r="B2" t="s">
        <v>101</v>
      </c>
    </row>
    <row r="3" spans="1:13" x14ac:dyDescent="0.25">
      <c r="A3" t="s">
        <v>102</v>
      </c>
      <c r="C3" t="s">
        <v>103</v>
      </c>
    </row>
    <row r="4" spans="1:13" x14ac:dyDescent="0.25">
      <c r="A4" t="s">
        <v>104</v>
      </c>
    </row>
    <row r="6" spans="1:13" x14ac:dyDescent="0.25">
      <c r="A6" s="9" t="s">
        <v>105</v>
      </c>
      <c r="B6" s="9" t="s">
        <v>106</v>
      </c>
      <c r="C6" s="9" t="s">
        <v>107</v>
      </c>
      <c r="D6" s="9" t="s">
        <v>108</v>
      </c>
      <c r="E6" s="9" t="s">
        <v>109</v>
      </c>
      <c r="F6" s="9" t="s">
        <v>110</v>
      </c>
      <c r="G6" s="9" t="s">
        <v>111</v>
      </c>
      <c r="H6" s="9" t="s">
        <v>112</v>
      </c>
      <c r="I6" s="9" t="s">
        <v>113</v>
      </c>
      <c r="J6" s="9" t="s">
        <v>114</v>
      </c>
      <c r="K6" s="9" t="s">
        <v>115</v>
      </c>
      <c r="L6" s="9" t="s">
        <v>116</v>
      </c>
      <c r="M6" s="9" t="s">
        <v>117</v>
      </c>
    </row>
    <row r="7" spans="1:13" x14ac:dyDescent="0.25">
      <c r="A7" t="s">
        <v>118</v>
      </c>
      <c r="B7" t="s">
        <v>119</v>
      </c>
      <c r="C7" t="s">
        <v>120</v>
      </c>
      <c r="D7" t="s">
        <v>121</v>
      </c>
      <c r="E7">
        <v>2100</v>
      </c>
      <c r="F7">
        <v>2300</v>
      </c>
      <c r="G7">
        <v>2200</v>
      </c>
      <c r="H7">
        <v>2600</v>
      </c>
      <c r="I7">
        <f t="shared" ref="I7:I22" si="0">IFERROR(E7+F7+G7+H7,"CHECK")</f>
        <v>9200</v>
      </c>
      <c r="J7">
        <v>8800</v>
      </c>
      <c r="K7">
        <f t="shared" ref="K7:K22" si="1">IFERROR(I7-J7,"N/A")</f>
        <v>400</v>
      </c>
      <c r="L7" t="s">
        <v>122</v>
      </c>
    </row>
    <row r="8" spans="1:13" x14ac:dyDescent="0.25">
      <c r="A8" t="s">
        <v>118</v>
      </c>
      <c r="B8" t="s">
        <v>119</v>
      </c>
      <c r="C8" t="s">
        <v>123</v>
      </c>
      <c r="D8" t="s">
        <v>124</v>
      </c>
      <c r="E8">
        <v>1400</v>
      </c>
      <c r="F8">
        <v>1500</v>
      </c>
      <c r="G8">
        <v>1450</v>
      </c>
      <c r="H8">
        <v>1600</v>
      </c>
      <c r="I8">
        <f t="shared" si="0"/>
        <v>5950</v>
      </c>
      <c r="J8">
        <v>5800</v>
      </c>
      <c r="K8">
        <f t="shared" si="1"/>
        <v>150</v>
      </c>
      <c r="L8" t="s">
        <v>122</v>
      </c>
    </row>
    <row r="9" spans="1:13" x14ac:dyDescent="0.25">
      <c r="A9" t="s">
        <v>118</v>
      </c>
      <c r="B9" t="s">
        <v>119</v>
      </c>
      <c r="C9" t="s">
        <v>125</v>
      </c>
      <c r="D9" t="s">
        <v>124</v>
      </c>
      <c r="E9">
        <v>800</v>
      </c>
      <c r="F9">
        <v>850</v>
      </c>
      <c r="G9">
        <v>820</v>
      </c>
      <c r="H9">
        <v>950</v>
      </c>
      <c r="I9">
        <f t="shared" si="0"/>
        <v>3420</v>
      </c>
      <c r="J9">
        <v>3200</v>
      </c>
      <c r="K9">
        <f t="shared" si="1"/>
        <v>220</v>
      </c>
      <c r="L9" t="s">
        <v>122</v>
      </c>
      <c r="M9" t="s">
        <v>126</v>
      </c>
    </row>
    <row r="10" spans="1:13" x14ac:dyDescent="0.25">
      <c r="A10" t="s">
        <v>127</v>
      </c>
      <c r="B10" t="s">
        <v>128</v>
      </c>
      <c r="C10" t="s">
        <v>120</v>
      </c>
      <c r="D10" t="s">
        <v>129</v>
      </c>
      <c r="E10">
        <v>3200</v>
      </c>
      <c r="F10">
        <v>3500</v>
      </c>
      <c r="G10">
        <v>3100</v>
      </c>
      <c r="H10">
        <v>3800</v>
      </c>
      <c r="I10">
        <f t="shared" si="0"/>
        <v>13600</v>
      </c>
      <c r="J10">
        <v>13000</v>
      </c>
      <c r="K10">
        <f t="shared" si="1"/>
        <v>600</v>
      </c>
      <c r="L10" t="s">
        <v>130</v>
      </c>
      <c r="M10" t="s">
        <v>131</v>
      </c>
    </row>
    <row r="11" spans="1:13" x14ac:dyDescent="0.25">
      <c r="A11" t="s">
        <v>127</v>
      </c>
      <c r="B11" t="s">
        <v>128</v>
      </c>
      <c r="C11" t="s">
        <v>125</v>
      </c>
      <c r="D11" t="s">
        <v>132</v>
      </c>
      <c r="E11">
        <v>2100</v>
      </c>
      <c r="F11">
        <v>2200</v>
      </c>
      <c r="G11">
        <v>2000</v>
      </c>
      <c r="H11" t="s">
        <v>133</v>
      </c>
      <c r="I11" t="str">
        <f t="shared" si="0"/>
        <v>CHECK</v>
      </c>
      <c r="J11">
        <v>8200</v>
      </c>
      <c r="K11" t="str">
        <f t="shared" si="1"/>
        <v>N/A</v>
      </c>
      <c r="L11" t="s">
        <v>130</v>
      </c>
      <c r="M11" t="s">
        <v>134</v>
      </c>
    </row>
    <row r="12" spans="1:13" x14ac:dyDescent="0.25">
      <c r="A12" t="s">
        <v>127</v>
      </c>
      <c r="B12" t="s">
        <v>128</v>
      </c>
      <c r="C12" t="s">
        <v>135</v>
      </c>
      <c r="D12" t="s">
        <v>132</v>
      </c>
      <c r="E12">
        <v>500</v>
      </c>
      <c r="F12">
        <v>0</v>
      </c>
      <c r="G12">
        <v>0</v>
      </c>
      <c r="H12">
        <v>0</v>
      </c>
      <c r="I12">
        <f t="shared" si="0"/>
        <v>500</v>
      </c>
      <c r="J12">
        <v>2000</v>
      </c>
      <c r="K12">
        <f t="shared" si="1"/>
        <v>-1500</v>
      </c>
      <c r="L12" t="s">
        <v>136</v>
      </c>
      <c r="M12" t="s">
        <v>137</v>
      </c>
    </row>
    <row r="13" spans="1:13" x14ac:dyDescent="0.25">
      <c r="A13" t="s">
        <v>138</v>
      </c>
      <c r="B13" t="s">
        <v>139</v>
      </c>
      <c r="C13" t="s">
        <v>140</v>
      </c>
      <c r="D13" t="s">
        <v>141</v>
      </c>
      <c r="E13">
        <v>1800</v>
      </c>
      <c r="F13">
        <v>1900</v>
      </c>
      <c r="G13">
        <v>1850</v>
      </c>
      <c r="H13">
        <v>2100</v>
      </c>
      <c r="I13">
        <f t="shared" si="0"/>
        <v>7650</v>
      </c>
      <c r="J13">
        <v>7200</v>
      </c>
      <c r="K13">
        <f t="shared" si="1"/>
        <v>450</v>
      </c>
      <c r="L13" t="s">
        <v>142</v>
      </c>
    </row>
    <row r="14" spans="1:13" x14ac:dyDescent="0.25">
      <c r="A14" t="s">
        <v>138</v>
      </c>
      <c r="B14" t="s">
        <v>139</v>
      </c>
      <c r="C14" t="s">
        <v>140</v>
      </c>
      <c r="D14" t="s">
        <v>141</v>
      </c>
      <c r="E14">
        <v>200</v>
      </c>
      <c r="F14">
        <v>180</v>
      </c>
      <c r="G14">
        <v>160</v>
      </c>
      <c r="H14">
        <v>140</v>
      </c>
      <c r="I14">
        <f t="shared" si="0"/>
        <v>680</v>
      </c>
      <c r="K14">
        <f t="shared" si="1"/>
        <v>680</v>
      </c>
      <c r="L14" t="s">
        <v>143</v>
      </c>
      <c r="M14" t="s">
        <v>144</v>
      </c>
    </row>
    <row r="15" spans="1:13" x14ac:dyDescent="0.25">
      <c r="A15" t="s">
        <v>145</v>
      </c>
      <c r="B15" t="s">
        <v>139</v>
      </c>
      <c r="C15" t="s">
        <v>140</v>
      </c>
      <c r="D15" t="s">
        <v>141</v>
      </c>
      <c r="E15">
        <v>310</v>
      </c>
      <c r="F15">
        <v>290</v>
      </c>
      <c r="G15">
        <v>300</v>
      </c>
      <c r="H15">
        <v>340</v>
      </c>
      <c r="I15">
        <f t="shared" si="0"/>
        <v>1240</v>
      </c>
      <c r="J15">
        <v>1100</v>
      </c>
      <c r="K15">
        <f t="shared" si="1"/>
        <v>140</v>
      </c>
      <c r="L15" t="s">
        <v>146</v>
      </c>
      <c r="M15" t="s">
        <v>147</v>
      </c>
    </row>
    <row r="16" spans="1:13" x14ac:dyDescent="0.25">
      <c r="A16" t="s">
        <v>148</v>
      </c>
      <c r="B16" t="s">
        <v>149</v>
      </c>
      <c r="C16" t="s">
        <v>120</v>
      </c>
      <c r="D16" t="s">
        <v>150</v>
      </c>
      <c r="E16">
        <v>1200</v>
      </c>
      <c r="F16">
        <v>1300</v>
      </c>
      <c r="G16">
        <v>1250</v>
      </c>
      <c r="H16">
        <v>1400</v>
      </c>
      <c r="I16">
        <f t="shared" si="0"/>
        <v>5150</v>
      </c>
      <c r="J16">
        <v>4800</v>
      </c>
      <c r="K16">
        <f t="shared" si="1"/>
        <v>350</v>
      </c>
      <c r="L16" t="s">
        <v>151</v>
      </c>
    </row>
    <row r="17" spans="1:13" x14ac:dyDescent="0.25">
      <c r="A17" t="s">
        <v>148</v>
      </c>
      <c r="B17" t="s">
        <v>149</v>
      </c>
      <c r="C17" t="s">
        <v>125</v>
      </c>
      <c r="D17" t="s">
        <v>150</v>
      </c>
      <c r="E17">
        <v>680</v>
      </c>
      <c r="F17">
        <v>720</v>
      </c>
      <c r="G17">
        <v>700</v>
      </c>
      <c r="H17">
        <v>790</v>
      </c>
      <c r="I17">
        <f t="shared" si="0"/>
        <v>2890</v>
      </c>
      <c r="J17">
        <v>2600</v>
      </c>
      <c r="K17">
        <f t="shared" si="1"/>
        <v>290</v>
      </c>
      <c r="L17" t="s">
        <v>151</v>
      </c>
    </row>
    <row r="18" spans="1:13" x14ac:dyDescent="0.25">
      <c r="A18" t="s">
        <v>152</v>
      </c>
      <c r="B18" t="s">
        <v>153</v>
      </c>
      <c r="C18" t="s">
        <v>125</v>
      </c>
      <c r="D18" t="s">
        <v>154</v>
      </c>
      <c r="E18">
        <v>950</v>
      </c>
      <c r="F18">
        <v>1050</v>
      </c>
      <c r="G18">
        <v>980</v>
      </c>
      <c r="H18">
        <v>1150</v>
      </c>
      <c r="I18">
        <f t="shared" si="0"/>
        <v>4130</v>
      </c>
      <c r="J18">
        <v>3800</v>
      </c>
      <c r="K18">
        <f t="shared" si="1"/>
        <v>330</v>
      </c>
      <c r="L18" t="s">
        <v>155</v>
      </c>
    </row>
    <row r="19" spans="1:13" x14ac:dyDescent="0.25">
      <c r="A19" t="s">
        <v>152</v>
      </c>
      <c r="B19" t="s">
        <v>153</v>
      </c>
      <c r="C19" t="s">
        <v>120</v>
      </c>
      <c r="D19" t="s">
        <v>154</v>
      </c>
      <c r="E19">
        <v>420</v>
      </c>
      <c r="F19">
        <v>460</v>
      </c>
      <c r="G19">
        <v>440</v>
      </c>
      <c r="H19">
        <v>510</v>
      </c>
      <c r="I19">
        <f t="shared" si="0"/>
        <v>1830</v>
      </c>
      <c r="J19">
        <v>1700</v>
      </c>
      <c r="K19">
        <f t="shared" si="1"/>
        <v>130</v>
      </c>
      <c r="L19" t="s">
        <v>155</v>
      </c>
    </row>
    <row r="20" spans="1:13" x14ac:dyDescent="0.25">
      <c r="A20" t="s">
        <v>152</v>
      </c>
      <c r="B20" t="s">
        <v>153</v>
      </c>
      <c r="C20" t="s">
        <v>123</v>
      </c>
      <c r="D20" t="s">
        <v>156</v>
      </c>
      <c r="E20">
        <v>280</v>
      </c>
      <c r="F20">
        <v>310</v>
      </c>
      <c r="G20">
        <v>290</v>
      </c>
      <c r="H20">
        <v>330</v>
      </c>
      <c r="I20">
        <f t="shared" si="0"/>
        <v>1210</v>
      </c>
      <c r="J20">
        <v>1100</v>
      </c>
      <c r="K20">
        <f t="shared" si="1"/>
        <v>110</v>
      </c>
      <c r="L20" t="s">
        <v>155</v>
      </c>
      <c r="M20" t="s">
        <v>157</v>
      </c>
    </row>
    <row r="21" spans="1:13" x14ac:dyDescent="0.25">
      <c r="A21" t="s">
        <v>158</v>
      </c>
      <c r="B21" t="s">
        <v>119</v>
      </c>
      <c r="C21" t="s">
        <v>125</v>
      </c>
      <c r="D21" t="s">
        <v>159</v>
      </c>
      <c r="E21">
        <v>1100</v>
      </c>
      <c r="F21">
        <v>1200</v>
      </c>
      <c r="G21">
        <v>1150</v>
      </c>
      <c r="H21">
        <v>1300</v>
      </c>
      <c r="I21">
        <f t="shared" si="0"/>
        <v>4750</v>
      </c>
      <c r="J21">
        <v>4500</v>
      </c>
      <c r="K21">
        <f t="shared" si="1"/>
        <v>250</v>
      </c>
      <c r="L21" t="s">
        <v>160</v>
      </c>
    </row>
    <row r="22" spans="1:13" x14ac:dyDescent="0.25">
      <c r="A22" t="s">
        <v>161</v>
      </c>
      <c r="B22" t="s">
        <v>149</v>
      </c>
      <c r="C22" t="s">
        <v>162</v>
      </c>
      <c r="D22" t="s">
        <v>163</v>
      </c>
      <c r="E22">
        <v>890</v>
      </c>
      <c r="F22">
        <v>920</v>
      </c>
      <c r="G22">
        <v>860</v>
      </c>
      <c r="H22">
        <v>1010</v>
      </c>
      <c r="I22">
        <f t="shared" si="0"/>
        <v>3680</v>
      </c>
      <c r="J22">
        <v>3400</v>
      </c>
      <c r="K22">
        <f t="shared" si="1"/>
        <v>280</v>
      </c>
      <c r="L22" t="s">
        <v>94</v>
      </c>
      <c r="M22" t="s">
        <v>164</v>
      </c>
    </row>
    <row r="26" spans="1:13" x14ac:dyDescent="0.25">
      <c r="A26" s="10" t="s">
        <v>165</v>
      </c>
    </row>
    <row r="27" spans="1:13" x14ac:dyDescent="0.25">
      <c r="A27" s="10" t="s">
        <v>166</v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79998168889431442"/>
  </sheetPr>
  <dimension ref="A1:O23"/>
  <sheetViews>
    <sheetView workbookViewId="0">
      <selection activeCell="F28" sqref="F28"/>
    </sheetView>
  </sheetViews>
  <sheetFormatPr defaultRowHeight="15" x14ac:dyDescent="0.25"/>
  <cols>
    <col min="1" max="1" width="40" customWidth="1"/>
    <col min="2" max="2" width="16" customWidth="1"/>
    <col min="3" max="3" width="14" customWidth="1"/>
    <col min="4" max="4" width="40" customWidth="1"/>
    <col min="5" max="7" width="8" customWidth="1"/>
    <col min="8" max="8" width="11" customWidth="1"/>
    <col min="9" max="9" width="35" customWidth="1"/>
    <col min="10" max="10" width="10" customWidth="1"/>
    <col min="11" max="12" width="25" customWidth="1"/>
    <col min="13" max="13" width="10" customWidth="1"/>
    <col min="14" max="14" width="31" customWidth="1"/>
    <col min="15" max="15" width="40" customWidth="1"/>
  </cols>
  <sheetData>
    <row r="1" spans="1:15" x14ac:dyDescent="0.25">
      <c r="A1" t="s">
        <v>167</v>
      </c>
      <c r="D1" s="11" t="s">
        <v>168</v>
      </c>
    </row>
    <row r="2" spans="1:15" x14ac:dyDescent="0.25">
      <c r="A2" t="s">
        <v>169</v>
      </c>
    </row>
    <row r="3" spans="1:15" x14ac:dyDescent="0.25">
      <c r="A3" t="s">
        <v>170</v>
      </c>
    </row>
    <row r="5" spans="1:15" x14ac:dyDescent="0.25">
      <c r="A5" s="12" t="s">
        <v>53</v>
      </c>
      <c r="B5" s="12" t="s">
        <v>171</v>
      </c>
      <c r="C5" s="12" t="s">
        <v>172</v>
      </c>
      <c r="D5" s="12" t="s">
        <v>173</v>
      </c>
      <c r="E5" s="12" t="s">
        <v>174</v>
      </c>
      <c r="F5" s="12" t="s">
        <v>175</v>
      </c>
      <c r="G5" s="12" t="s">
        <v>176</v>
      </c>
      <c r="H5" s="12" t="s">
        <v>177</v>
      </c>
      <c r="I5" s="12" t="s">
        <v>178</v>
      </c>
      <c r="J5" s="12" t="s">
        <v>179</v>
      </c>
      <c r="K5" s="12" t="s">
        <v>180</v>
      </c>
      <c r="L5" s="12" t="s">
        <v>181</v>
      </c>
      <c r="M5" s="12" t="s">
        <v>182</v>
      </c>
      <c r="N5" s="12" t="s">
        <v>183</v>
      </c>
      <c r="O5" s="12" t="s">
        <v>184</v>
      </c>
    </row>
    <row r="6" spans="1:15" x14ac:dyDescent="0.25">
      <c r="A6" t="s">
        <v>185</v>
      </c>
      <c r="B6" t="s">
        <v>186</v>
      </c>
      <c r="C6" t="s">
        <v>187</v>
      </c>
      <c r="D6" t="s">
        <v>188</v>
      </c>
      <c r="E6">
        <v>1800</v>
      </c>
      <c r="F6">
        <v>1950</v>
      </c>
      <c r="G6">
        <v>1900</v>
      </c>
      <c r="H6">
        <v>2100</v>
      </c>
      <c r="I6">
        <f t="shared" ref="I6:I17" si="0">IFERROR(E6+F6+G6+H6,"CHECK")</f>
        <v>7750</v>
      </c>
      <c r="J6">
        <v>7400</v>
      </c>
      <c r="K6">
        <f t="shared" ref="K6:K17" si="1">IFERROR(I6-J6,"N/A")</f>
        <v>350</v>
      </c>
      <c r="L6">
        <f t="shared" ref="L6:L17" si="2">IFERROR(K6/J6,"N/A")</f>
        <v>4.72972972972973E-2</v>
      </c>
      <c r="M6">
        <v>6200</v>
      </c>
      <c r="N6">
        <f t="shared" ref="N6:N17" si="3">IFERROR((I6-M6)/M6,"N/A")</f>
        <v>0.25</v>
      </c>
    </row>
    <row r="7" spans="1:15" x14ac:dyDescent="0.25">
      <c r="A7" t="s">
        <v>185</v>
      </c>
      <c r="B7" t="s">
        <v>186</v>
      </c>
      <c r="C7" t="s">
        <v>189</v>
      </c>
      <c r="D7" t="s">
        <v>188</v>
      </c>
      <c r="E7">
        <v>620</v>
      </c>
      <c r="F7">
        <v>590</v>
      </c>
      <c r="G7">
        <v>640</v>
      </c>
      <c r="H7">
        <v>700</v>
      </c>
      <c r="I7">
        <f t="shared" si="0"/>
        <v>2550</v>
      </c>
      <c r="J7">
        <v>2400</v>
      </c>
      <c r="K7">
        <f t="shared" si="1"/>
        <v>150</v>
      </c>
      <c r="L7">
        <f t="shared" si="2"/>
        <v>6.25E-2</v>
      </c>
      <c r="M7">
        <v>1900</v>
      </c>
      <c r="N7">
        <f t="shared" si="3"/>
        <v>0.34210526315789475</v>
      </c>
    </row>
    <row r="8" spans="1:15" x14ac:dyDescent="0.25">
      <c r="A8" t="s">
        <v>185</v>
      </c>
      <c r="B8" t="s">
        <v>190</v>
      </c>
      <c r="C8" t="s">
        <v>187</v>
      </c>
      <c r="D8" t="s">
        <v>191</v>
      </c>
      <c r="E8">
        <v>980</v>
      </c>
      <c r="F8">
        <v>1050</v>
      </c>
      <c r="G8">
        <v>1000</v>
      </c>
      <c r="H8" t="s">
        <v>192</v>
      </c>
      <c r="I8" t="str">
        <f t="shared" si="0"/>
        <v>CHECK</v>
      </c>
      <c r="J8">
        <v>3800</v>
      </c>
      <c r="K8" t="str">
        <f t="shared" si="1"/>
        <v>N/A</v>
      </c>
      <c r="L8" t="str">
        <f t="shared" si="2"/>
        <v>N/A</v>
      </c>
      <c r="M8">
        <v>3200</v>
      </c>
      <c r="N8" t="str">
        <f t="shared" si="3"/>
        <v>N/A</v>
      </c>
      <c r="O8" t="s">
        <v>193</v>
      </c>
    </row>
    <row r="9" spans="1:15" x14ac:dyDescent="0.25">
      <c r="A9" t="s">
        <v>185</v>
      </c>
      <c r="B9" t="s">
        <v>194</v>
      </c>
      <c r="C9" t="s">
        <v>187</v>
      </c>
      <c r="D9" t="s">
        <v>191</v>
      </c>
      <c r="E9">
        <v>430</v>
      </c>
      <c r="F9">
        <v>460</v>
      </c>
      <c r="G9">
        <v>440</v>
      </c>
      <c r="H9">
        <v>490</v>
      </c>
      <c r="I9">
        <f t="shared" si="0"/>
        <v>1820</v>
      </c>
      <c r="J9">
        <v>1700</v>
      </c>
      <c r="K9">
        <f t="shared" si="1"/>
        <v>120</v>
      </c>
      <c r="L9">
        <f t="shared" si="2"/>
        <v>7.0588235294117646E-2</v>
      </c>
      <c r="M9">
        <v>1400</v>
      </c>
      <c r="N9">
        <f t="shared" si="3"/>
        <v>0.3</v>
      </c>
      <c r="O9" t="s">
        <v>195</v>
      </c>
    </row>
    <row r="10" spans="1:15" x14ac:dyDescent="0.25">
      <c r="A10" t="s">
        <v>196</v>
      </c>
      <c r="B10" t="s">
        <v>197</v>
      </c>
      <c r="C10" t="s">
        <v>187</v>
      </c>
      <c r="D10" t="s">
        <v>198</v>
      </c>
      <c r="E10">
        <v>760</v>
      </c>
      <c r="F10">
        <v>800</v>
      </c>
      <c r="G10">
        <v>780</v>
      </c>
      <c r="H10">
        <v>850</v>
      </c>
      <c r="I10">
        <f t="shared" si="0"/>
        <v>3190</v>
      </c>
      <c r="J10">
        <v>3000</v>
      </c>
      <c r="K10">
        <f t="shared" si="1"/>
        <v>190</v>
      </c>
      <c r="L10">
        <f t="shared" si="2"/>
        <v>6.3333333333333339E-2</v>
      </c>
      <c r="M10">
        <v>2400</v>
      </c>
      <c r="N10">
        <f t="shared" si="3"/>
        <v>0.32916666666666666</v>
      </c>
      <c r="O10" t="s">
        <v>199</v>
      </c>
    </row>
    <row r="11" spans="1:15" x14ac:dyDescent="0.25">
      <c r="A11" t="s">
        <v>196</v>
      </c>
      <c r="B11" t="s">
        <v>197</v>
      </c>
      <c r="C11" t="s">
        <v>189</v>
      </c>
      <c r="D11" t="s">
        <v>198</v>
      </c>
      <c r="E11">
        <v>190</v>
      </c>
      <c r="F11">
        <v>180</v>
      </c>
      <c r="G11">
        <v>200</v>
      </c>
      <c r="H11">
        <v>210</v>
      </c>
      <c r="I11">
        <f t="shared" si="0"/>
        <v>780</v>
      </c>
      <c r="J11">
        <v>720</v>
      </c>
      <c r="K11">
        <f t="shared" si="1"/>
        <v>60</v>
      </c>
      <c r="L11">
        <f t="shared" si="2"/>
        <v>8.3333333333333329E-2</v>
      </c>
      <c r="M11">
        <v>580</v>
      </c>
      <c r="N11">
        <f t="shared" si="3"/>
        <v>0.34482758620689657</v>
      </c>
      <c r="O11" t="s">
        <v>200</v>
      </c>
    </row>
    <row r="12" spans="1:15" x14ac:dyDescent="0.25">
      <c r="A12" t="s">
        <v>201</v>
      </c>
      <c r="B12" t="s">
        <v>202</v>
      </c>
      <c r="C12" t="s">
        <v>187</v>
      </c>
      <c r="D12" t="s">
        <v>203</v>
      </c>
      <c r="E12">
        <v>640</v>
      </c>
      <c r="F12">
        <v>680</v>
      </c>
      <c r="G12">
        <v>660</v>
      </c>
      <c r="H12">
        <v>710</v>
      </c>
      <c r="I12">
        <f t="shared" si="0"/>
        <v>2690</v>
      </c>
      <c r="J12">
        <v>2500</v>
      </c>
      <c r="K12">
        <f t="shared" si="1"/>
        <v>190</v>
      </c>
      <c r="L12">
        <f t="shared" si="2"/>
        <v>7.5999999999999998E-2</v>
      </c>
      <c r="M12">
        <v>2100</v>
      </c>
      <c r="N12">
        <f t="shared" si="3"/>
        <v>0.28095238095238095</v>
      </c>
      <c r="O12" t="s">
        <v>204</v>
      </c>
    </row>
    <row r="13" spans="1:15" x14ac:dyDescent="0.25">
      <c r="A13" t="s">
        <v>205</v>
      </c>
      <c r="B13" t="s">
        <v>206</v>
      </c>
      <c r="C13" t="s">
        <v>187</v>
      </c>
      <c r="D13" t="s">
        <v>207</v>
      </c>
      <c r="E13">
        <v>320</v>
      </c>
      <c r="F13">
        <v>280</v>
      </c>
      <c r="G13">
        <v>260</v>
      </c>
      <c r="I13">
        <f t="shared" si="0"/>
        <v>860</v>
      </c>
      <c r="J13">
        <v>1200</v>
      </c>
      <c r="K13">
        <f t="shared" si="1"/>
        <v>-340</v>
      </c>
      <c r="L13">
        <f t="shared" si="2"/>
        <v>-0.28333333333333333</v>
      </c>
      <c r="M13">
        <v>1800</v>
      </c>
      <c r="N13">
        <f t="shared" si="3"/>
        <v>-0.52222222222222225</v>
      </c>
      <c r="O13" t="s">
        <v>208</v>
      </c>
    </row>
    <row r="14" spans="1:15" x14ac:dyDescent="0.25">
      <c r="A14" t="s">
        <v>205</v>
      </c>
      <c r="B14" t="s">
        <v>206</v>
      </c>
      <c r="C14" t="s">
        <v>187</v>
      </c>
      <c r="D14" t="s">
        <v>207</v>
      </c>
      <c r="E14">
        <v>0</v>
      </c>
      <c r="F14">
        <v>0</v>
      </c>
      <c r="G14">
        <v>0</v>
      </c>
      <c r="H14">
        <v>0</v>
      </c>
      <c r="I14">
        <f t="shared" si="0"/>
        <v>0</v>
      </c>
      <c r="J14">
        <v>0</v>
      </c>
      <c r="K14">
        <f t="shared" si="1"/>
        <v>0</v>
      </c>
      <c r="L14" t="str">
        <f t="shared" si="2"/>
        <v>N/A</v>
      </c>
      <c r="N14" t="str">
        <f t="shared" si="3"/>
        <v>N/A</v>
      </c>
      <c r="O14" t="s">
        <v>209</v>
      </c>
    </row>
    <row r="15" spans="1:15" x14ac:dyDescent="0.25">
      <c r="A15" t="s">
        <v>210</v>
      </c>
      <c r="B15" t="s">
        <v>211</v>
      </c>
      <c r="C15" t="s">
        <v>187</v>
      </c>
      <c r="D15" t="s">
        <v>212</v>
      </c>
      <c r="E15">
        <v>310</v>
      </c>
      <c r="F15">
        <v>330</v>
      </c>
      <c r="G15">
        <v>320</v>
      </c>
      <c r="H15">
        <v>350</v>
      </c>
      <c r="I15">
        <f t="shared" si="0"/>
        <v>1310</v>
      </c>
      <c r="J15">
        <v>1200</v>
      </c>
      <c r="K15">
        <f t="shared" si="1"/>
        <v>110</v>
      </c>
      <c r="L15">
        <f t="shared" si="2"/>
        <v>9.166666666666666E-2</v>
      </c>
      <c r="M15">
        <v>980</v>
      </c>
      <c r="N15">
        <f t="shared" si="3"/>
        <v>0.33673469387755101</v>
      </c>
      <c r="O15" t="s">
        <v>213</v>
      </c>
    </row>
    <row r="16" spans="1:15" x14ac:dyDescent="0.25">
      <c r="A16" t="s">
        <v>214</v>
      </c>
      <c r="B16" t="s">
        <v>215</v>
      </c>
      <c r="C16" t="s">
        <v>187</v>
      </c>
      <c r="D16" t="s">
        <v>212</v>
      </c>
      <c r="E16">
        <v>140</v>
      </c>
      <c r="F16">
        <v>155</v>
      </c>
      <c r="G16">
        <v>148</v>
      </c>
      <c r="H16">
        <v>160</v>
      </c>
      <c r="I16">
        <f t="shared" si="0"/>
        <v>603</v>
      </c>
      <c r="J16">
        <v>580</v>
      </c>
      <c r="K16">
        <f t="shared" si="1"/>
        <v>23</v>
      </c>
      <c r="L16">
        <f t="shared" si="2"/>
        <v>3.9655172413793106E-2</v>
      </c>
      <c r="M16">
        <v>450</v>
      </c>
      <c r="N16">
        <f t="shared" si="3"/>
        <v>0.34</v>
      </c>
      <c r="O16" t="s">
        <v>216</v>
      </c>
    </row>
    <row r="17" spans="1:15" x14ac:dyDescent="0.25">
      <c r="A17" t="s">
        <v>217</v>
      </c>
      <c r="B17" t="s">
        <v>163</v>
      </c>
      <c r="C17" t="s">
        <v>187</v>
      </c>
      <c r="D17" t="s">
        <v>163</v>
      </c>
      <c r="E17">
        <v>280</v>
      </c>
      <c r="F17">
        <v>295</v>
      </c>
      <c r="G17">
        <v>285</v>
      </c>
      <c r="H17">
        <v>310</v>
      </c>
      <c r="I17">
        <f t="shared" si="0"/>
        <v>1170</v>
      </c>
      <c r="J17">
        <v>1100</v>
      </c>
      <c r="K17">
        <f t="shared" si="1"/>
        <v>70</v>
      </c>
      <c r="L17">
        <f t="shared" si="2"/>
        <v>6.363636363636363E-2</v>
      </c>
      <c r="M17">
        <v>870</v>
      </c>
      <c r="N17">
        <f t="shared" si="3"/>
        <v>0.34482758620689657</v>
      </c>
      <c r="O17" t="s">
        <v>218</v>
      </c>
    </row>
    <row r="20" spans="1:15" x14ac:dyDescent="0.25">
      <c r="A20" t="s">
        <v>219</v>
      </c>
    </row>
    <row r="21" spans="1:15" x14ac:dyDescent="0.25">
      <c r="A21" s="13" t="s">
        <v>220</v>
      </c>
    </row>
    <row r="22" spans="1:15" x14ac:dyDescent="0.25">
      <c r="A22" t="s">
        <v>221</v>
      </c>
      <c r="E22">
        <v>8700</v>
      </c>
    </row>
    <row r="23" spans="1:15" x14ac:dyDescent="0.25">
      <c r="A23" t="s">
        <v>222</v>
      </c>
      <c r="E23">
        <v>2980</v>
      </c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A5D32-B382-4DBD-8207-F468CB288012}">
  <dimension ref="E6:T19"/>
  <sheetViews>
    <sheetView topLeftCell="C1" workbookViewId="0">
      <selection activeCell="L17" sqref="L17"/>
    </sheetView>
  </sheetViews>
  <sheetFormatPr defaultRowHeight="15" x14ac:dyDescent="0.25"/>
  <cols>
    <col min="5" max="5" width="9.42578125" bestFit="1" customWidth="1"/>
    <col min="6" max="6" width="13.42578125" bestFit="1" customWidth="1"/>
    <col min="7" max="7" width="16.28515625" bestFit="1" customWidth="1"/>
    <col min="8" max="8" width="15.28515625" bestFit="1" customWidth="1"/>
    <col min="9" max="12" width="9.42578125" bestFit="1" customWidth="1"/>
    <col min="13" max="13" width="7.85546875" bestFit="1" customWidth="1"/>
    <col min="14" max="14" width="11.42578125" bestFit="1" customWidth="1"/>
    <col min="15" max="15" width="7.28515625" bestFit="1" customWidth="1"/>
    <col min="16" max="16" width="18.85546875" bestFit="1" customWidth="1"/>
    <col min="17" max="17" width="43" bestFit="1" customWidth="1"/>
    <col min="18" max="18" width="8.5703125" bestFit="1" customWidth="1"/>
    <col min="19" max="19" width="54.28515625" bestFit="1" customWidth="1"/>
    <col min="20" max="20" width="6.28515625" bestFit="1" customWidth="1"/>
  </cols>
  <sheetData>
    <row r="6" spans="5:20" x14ac:dyDescent="0.25">
      <c r="E6" t="str" cm="1">
        <f t="array" ref="E6:T19">_xlfn._xlws.PY(0,0,'NA - Revenue'!A1:N24)</f>
        <v>region</v>
      </c>
      <c r="F6" t="str">
        <v>business_unit</v>
      </c>
      <c r="G6" t="str">
        <v>product</v>
      </c>
      <c r="H6" t="str">
        <v>sales_rep</v>
      </c>
      <c r="I6" t="str">
        <v>q1_actual</v>
      </c>
      <c r="J6" t="str">
        <v>q2_actual</v>
      </c>
      <c r="K6" t="str">
        <v>q3_actual</v>
      </c>
      <c r="L6" t="str">
        <v>q4_actual</v>
      </c>
      <c r="M6" t="str">
        <v>fy_total</v>
      </c>
      <c r="N6" t="str">
        <v>yoy_growth</v>
      </c>
      <c r="O6" t="str">
        <v>budget</v>
      </c>
      <c r="P6" t="str">
        <v>variance_vs_budget</v>
      </c>
      <c r="Q6" t="str">
        <v>notes</v>
      </c>
      <c r="R6" t="str">
        <v>currency</v>
      </c>
      <c r="S6" t="str">
        <v>data_flag</v>
      </c>
      <c r="T6" t="str">
        <v>status</v>
      </c>
    </row>
    <row r="7" spans="5:20" x14ac:dyDescent="0.25">
      <c r="E7" t="str">
        <v>US - East</v>
      </c>
      <c r="F7" t="str">
        <v>Enterprise</v>
      </c>
      <c r="G7" t="str">
        <v>SaaS Platform</v>
      </c>
      <c r="H7" t="str">
        <v>Mike Thompson</v>
      </c>
      <c r="I7">
        <v>4250</v>
      </c>
      <c r="J7">
        <v>4800</v>
      </c>
      <c r="K7">
        <v>5100</v>
      </c>
      <c r="L7">
        <v>5500</v>
      </c>
      <c r="M7">
        <v>19650</v>
      </c>
      <c r="N7" t="str">
        <v>None</v>
      </c>
      <c r="O7">
        <v>18000</v>
      </c>
      <c r="P7" vm="1">
        <v>0</v>
      </c>
      <c r="Q7" t="str">
        <v>None</v>
      </c>
      <c r="R7" t="str">
        <v>USD</v>
      </c>
      <c r="S7" t="str">
        <v>q1_actual; q2_actual; q3_actual; q4_actual; fy_total; budget</v>
      </c>
      <c r="T7" t="str">
        <v/>
      </c>
    </row>
    <row r="8" spans="5:20" x14ac:dyDescent="0.25">
      <c r="E8" t="str">
        <v>US - East</v>
      </c>
      <c r="F8" t="str">
        <v>Enterprise</v>
      </c>
      <c r="G8" t="str">
        <v>Professional Svcs</v>
      </c>
      <c r="H8" t="str">
        <v>Mike Thompson</v>
      </c>
      <c r="I8">
        <v>800</v>
      </c>
      <c r="J8">
        <v>750</v>
      </c>
      <c r="K8">
        <v>900</v>
      </c>
      <c r="L8">
        <v>1100</v>
      </c>
      <c r="M8">
        <v>3550</v>
      </c>
      <c r="N8" t="str">
        <v>None</v>
      </c>
      <c r="O8">
        <v>3200</v>
      </c>
      <c r="P8" vm="1">
        <v>0</v>
      </c>
      <c r="Q8" t="str">
        <v>Q4 includes one-time impl fee</v>
      </c>
      <c r="R8" t="str">
        <v>USD</v>
      </c>
      <c r="S8" t="str">
        <v>q1_actual; q2_actual; q3_actual; q4_actual; fy_total; budget</v>
      </c>
      <c r="T8" t="str">
        <v/>
      </c>
    </row>
    <row r="9" spans="5:20" x14ac:dyDescent="0.25">
      <c r="E9" t="str">
        <v>US - East</v>
      </c>
      <c r="F9" t="str">
        <v>Mid-Market</v>
      </c>
      <c r="G9" t="str">
        <v>SaaS Platform</v>
      </c>
      <c r="H9" t="str">
        <v>Jennifer Liu</v>
      </c>
      <c r="I9">
        <v>1200</v>
      </c>
      <c r="J9">
        <v>1350</v>
      </c>
      <c r="K9">
        <v>1100</v>
      </c>
      <c r="L9">
        <v>1400</v>
      </c>
      <c r="M9">
        <v>5050</v>
      </c>
      <c r="N9" t="str">
        <v>None</v>
      </c>
      <c r="O9">
        <v>4800</v>
      </c>
      <c r="P9" vm="1">
        <v>0</v>
      </c>
      <c r="Q9" t="str">
        <v>Rep change Q3 - Jennifer took over</v>
      </c>
      <c r="R9" t="str">
        <v>USD</v>
      </c>
      <c r="S9" t="str">
        <v>q1_actual; q2_actual; q3_actual; q4_actual; fy_total; budget</v>
      </c>
      <c r="T9" t="str">
        <v/>
      </c>
    </row>
    <row r="10" spans="5:20" x14ac:dyDescent="0.25">
      <c r="E10" t="str">
        <v>US - West</v>
      </c>
      <c r="F10" t="str">
        <v>Enterprise</v>
      </c>
      <c r="G10" t="str">
        <v>SaaS Platform</v>
      </c>
      <c r="H10" t="str">
        <v>Carlos Mendez</v>
      </c>
      <c r="I10">
        <v>3800</v>
      </c>
      <c r="J10">
        <v>4100</v>
      </c>
      <c r="K10">
        <v>3900</v>
      </c>
      <c r="L10">
        <v>4600</v>
      </c>
      <c r="M10">
        <v>16400</v>
      </c>
      <c r="N10" t="str">
        <v>None</v>
      </c>
      <c r="O10">
        <v>16000</v>
      </c>
      <c r="P10" vm="1">
        <v>0</v>
      </c>
      <c r="Q10" t="str">
        <v>None</v>
      </c>
      <c r="R10" t="str">
        <v>USD</v>
      </c>
      <c r="S10" t="str">
        <v>q1_actual; q2_actual; q3_actual; q4_actual; fy_total; budget</v>
      </c>
      <c r="T10" t="str">
        <v/>
      </c>
    </row>
    <row r="11" spans="5:20" x14ac:dyDescent="0.25">
      <c r="E11" t="str">
        <v>US - West</v>
      </c>
      <c r="F11" t="str">
        <v>Enterprise</v>
      </c>
      <c r="G11" t="str">
        <v>Hardware</v>
      </c>
      <c r="H11" t="str">
        <v>Carlos Mendez</v>
      </c>
      <c r="I11">
        <v>620</v>
      </c>
      <c r="J11">
        <v>580</v>
      </c>
      <c r="K11" vm="1">
        <v>0</v>
      </c>
      <c r="L11">
        <v>710</v>
      </c>
      <c r="M11" t="e">
        <v>#NUM!</v>
      </c>
      <c r="N11" t="str">
        <v>None</v>
      </c>
      <c r="O11">
        <v>2400</v>
      </c>
      <c r="P11" vm="1">
        <v>0</v>
      </c>
      <c r="Q11" t="str">
        <v>Q3 missing - awaiting warehouse confirmation</v>
      </c>
      <c r="R11" t="str">
        <v>USD</v>
      </c>
      <c r="S11" t="str">
        <v>q1_actual; q2_actual; q4_actual; fy_total; budget</v>
      </c>
      <c r="T11" t="str">
        <v/>
      </c>
    </row>
    <row r="12" spans="5:20" x14ac:dyDescent="0.25">
      <c r="E12" t="str">
        <v>US - West</v>
      </c>
      <c r="F12" t="str">
        <v>SMB</v>
      </c>
      <c r="G12" t="str">
        <v>SaaS Platform</v>
      </c>
      <c r="H12" t="str">
        <v>Amy Chen</v>
      </c>
      <c r="I12">
        <v>980</v>
      </c>
      <c r="J12">
        <v>1020</v>
      </c>
      <c r="K12">
        <v>1050</v>
      </c>
      <c r="L12" vm="1">
        <v>0</v>
      </c>
      <c r="M12" t="e">
        <v>#NUM!</v>
      </c>
      <c r="N12" t="str">
        <v>None</v>
      </c>
      <c r="O12">
        <v>3900</v>
      </c>
      <c r="P12" vm="1">
        <v>0</v>
      </c>
      <c r="Q12" t="str">
        <v>Q4 dispute with channel partner</v>
      </c>
      <c r="R12" t="str">
        <v>USD</v>
      </c>
      <c r="S12" t="str">
        <v>q1_actual; q2_actual; q3_actual; q4_actual; fy_total; budget</v>
      </c>
      <c r="T12" t="str">
        <v/>
      </c>
    </row>
    <row r="13" spans="5:20" x14ac:dyDescent="0.25">
      <c r="E13" t="str">
        <v>US - West</v>
      </c>
      <c r="F13" t="str">
        <v>SMB</v>
      </c>
      <c r="G13" t="str">
        <v>Professional Svcs</v>
      </c>
      <c r="H13" t="str">
        <v>Amy Chen</v>
      </c>
      <c r="I13">
        <v>210</v>
      </c>
      <c r="J13">
        <v>190</v>
      </c>
      <c r="K13">
        <v>220</v>
      </c>
      <c r="L13">
        <v>180</v>
      </c>
      <c r="M13">
        <v>800</v>
      </c>
      <c r="N13" t="str">
        <v>None</v>
      </c>
      <c r="O13">
        <v>800</v>
      </c>
      <c r="P13" vm="1">
        <v>0</v>
      </c>
      <c r="Q13" t="str">
        <v>None</v>
      </c>
      <c r="R13" t="str">
        <v>USD</v>
      </c>
      <c r="S13" t="str">
        <v>q1_actual; q2_actual; q3_actual; q4_actual; fy_total; budget</v>
      </c>
      <c r="T13" t="str">
        <v/>
      </c>
    </row>
    <row r="14" spans="5:20" x14ac:dyDescent="0.25">
      <c r="E14" t="str">
        <v>Canada</v>
      </c>
      <c r="F14" t="str">
        <v>Enterprise</v>
      </c>
      <c r="G14" t="str">
        <v>SaaS Platform</v>
      </c>
      <c r="H14" t="str">
        <v>Pierre Leblanc</v>
      </c>
      <c r="I14">
        <v>1500</v>
      </c>
      <c r="J14">
        <v>1600</v>
      </c>
      <c r="K14">
        <v>1550</v>
      </c>
      <c r="L14">
        <v>1800</v>
      </c>
      <c r="M14">
        <v>6450</v>
      </c>
      <c r="N14" t="str">
        <v>None</v>
      </c>
      <c r="O14">
        <v>6200</v>
      </c>
      <c r="P14" vm="1">
        <v>0</v>
      </c>
      <c r="Q14" t="str">
        <v>CAD amounts - need FX conversion!</v>
      </c>
      <c r="R14" t="str">
        <v>CAD</v>
      </c>
      <c r="S14" t="str">
        <v>q1_actual; q2_actual; q3_actual; q4_actual; fy_total; budget</v>
      </c>
      <c r="T14" t="str">
        <v/>
      </c>
    </row>
    <row r="15" spans="5:20" x14ac:dyDescent="0.25">
      <c r="E15" t="str">
        <v>Canada</v>
      </c>
      <c r="F15" t="str">
        <v>Enterprise</v>
      </c>
      <c r="G15" t="str">
        <v>Hardware</v>
      </c>
      <c r="H15" t="str">
        <v>Pierre Leblanc</v>
      </c>
      <c r="I15">
        <v>340</v>
      </c>
      <c r="J15">
        <v>310</v>
      </c>
      <c r="K15">
        <v>290</v>
      </c>
      <c r="L15">
        <v>420</v>
      </c>
      <c r="M15">
        <v>1360</v>
      </c>
      <c r="N15" t="str">
        <v>None</v>
      </c>
      <c r="O15">
        <v>1300</v>
      </c>
      <c r="P15" vm="1">
        <v>0</v>
      </c>
      <c r="Q15" t="str">
        <v>CAD amounts</v>
      </c>
      <c r="R15" t="str">
        <v>CAD</v>
      </c>
      <c r="S15" t="str">
        <v>q1_actual; q2_actual; q3_actual; q4_actual; fy_total; budget</v>
      </c>
      <c r="T15" t="str">
        <v/>
      </c>
    </row>
    <row r="16" spans="5:20" x14ac:dyDescent="0.25">
      <c r="E16" t="str">
        <v>Canada</v>
      </c>
      <c r="F16" t="str">
        <v>Mid-Market</v>
      </c>
      <c r="G16" t="str">
        <v>SaaS Platform</v>
      </c>
      <c r="H16" t="str">
        <v>Marie Tremblay</v>
      </c>
      <c r="I16">
        <v>680</v>
      </c>
      <c r="J16">
        <v>720</v>
      </c>
      <c r="K16">
        <v>700</v>
      </c>
      <c r="L16">
        <v>810</v>
      </c>
      <c r="M16">
        <v>2910</v>
      </c>
      <c r="N16" t="str">
        <v>None</v>
      </c>
      <c r="O16">
        <v>2800</v>
      </c>
      <c r="P16" vm="1">
        <v>0</v>
      </c>
      <c r="Q16" t="str">
        <v>None</v>
      </c>
      <c r="R16" t="str">
        <v>CAD</v>
      </c>
      <c r="S16" t="str">
        <v>q1_actual; q2_actual; q3_actual; q4_actual; fy_total; budget</v>
      </c>
      <c r="T16" t="str">
        <v/>
      </c>
    </row>
    <row r="17" spans="5:20" x14ac:dyDescent="0.25">
      <c r="E17" t="str">
        <v>Mexico</v>
      </c>
      <c r="F17" t="str">
        <v>Enterprise</v>
      </c>
      <c r="G17" t="str">
        <v>SaaS Platform</v>
      </c>
      <c r="H17" t="str">
        <v>Roberto Diaz</v>
      </c>
      <c r="I17">
        <v>920</v>
      </c>
      <c r="J17">
        <v>980</v>
      </c>
      <c r="K17">
        <v>1010</v>
      </c>
      <c r="L17">
        <v>1200</v>
      </c>
      <c r="M17">
        <v>4110</v>
      </c>
      <c r="N17" t="str">
        <v>None</v>
      </c>
      <c r="O17">
        <v>3800</v>
      </c>
      <c r="P17" vm="1">
        <v>0</v>
      </c>
      <c r="Q17" t="str">
        <v>MXN - FX rate used: 17.2</v>
      </c>
      <c r="R17" t="str">
        <v>MXN</v>
      </c>
      <c r="S17" t="str">
        <v>q1_actual; q2_actual; q3_actual; q4_actual; fy_total; budget</v>
      </c>
      <c r="T17" t="str">
        <v/>
      </c>
    </row>
    <row r="18" spans="5:20" x14ac:dyDescent="0.25">
      <c r="E18" t="str">
        <v>Mexico</v>
      </c>
      <c r="F18" t="str">
        <v>Mid-Market</v>
      </c>
      <c r="G18" t="str">
        <v>SaaS Platform</v>
      </c>
      <c r="H18" t="str">
        <v>Roberto Diaz</v>
      </c>
      <c r="I18">
        <v>310</v>
      </c>
      <c r="J18">
        <v>290</v>
      </c>
      <c r="K18">
        <v>280</v>
      </c>
      <c r="L18">
        <v>350</v>
      </c>
      <c r="M18">
        <v>1230</v>
      </c>
      <c r="N18" t="str">
        <v>None</v>
      </c>
      <c r="O18">
        <v>1100</v>
      </c>
      <c r="P18" vm="1">
        <v>0</v>
      </c>
      <c r="Q18" t="str">
        <v>None</v>
      </c>
      <c r="R18" t="str">
        <v>MXN</v>
      </c>
      <c r="S18" t="str">
        <v>q1_actual; q2_actual; q3_actual; q4_actual; fy_total; budget</v>
      </c>
      <c r="T18" t="str">
        <v/>
      </c>
    </row>
    <row r="19" spans="5:20" x14ac:dyDescent="0.25">
      <c r="E19" t="str">
        <v>Mexico</v>
      </c>
      <c r="F19" t="str">
        <v>SMB</v>
      </c>
      <c r="G19" t="str">
        <v>SaaS Platform</v>
      </c>
      <c r="H19" t="str">
        <v>Ana Torres</v>
      </c>
      <c r="I19">
        <v>150</v>
      </c>
      <c r="J19">
        <v>170</v>
      </c>
      <c r="K19">
        <v>160</v>
      </c>
      <c r="L19">
        <v>195</v>
      </c>
      <c r="M19">
        <v>675</v>
      </c>
      <c r="N19" t="str">
        <v>None</v>
      </c>
      <c r="O19">
        <v>600</v>
      </c>
      <c r="P19" vm="1">
        <v>0</v>
      </c>
      <c r="Q19" t="str">
        <v>Below quota 3 quarters</v>
      </c>
      <c r="R19" t="str">
        <v>MXN</v>
      </c>
      <c r="S19" t="str">
        <v>q1_actual; q2_actual; q3_actual; q4_actual; fy_total; budget</v>
      </c>
      <c r="T19" t="str"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Data→</vt:lpstr>
      <vt:lpstr>NA - Revenue</vt:lpstr>
      <vt:lpstr>EMEA - Revenue</vt:lpstr>
      <vt:lpstr>APAC - Revenue</vt:lpstr>
      <vt:lpstr>LATAM - Revenue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Ronen Amos</cp:lastModifiedBy>
  <dcterms:created xsi:type="dcterms:W3CDTF">2026-03-22T09:55:06Z</dcterms:created>
  <dcterms:modified xsi:type="dcterms:W3CDTF">2026-05-01T16:23:52Z</dcterms:modified>
</cp:coreProperties>
</file>