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slicers/slicer2.xml" ContentType="application/vnd.ms-excel.slicer+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charts/chart19.xml" ContentType="application/vnd.openxmlformats-officedocument.drawingml.chart+xml"/>
  <Override PartName="/xl/charts/chart20.xml" ContentType="application/vnd.openxmlformats-officedocument.drawingml.chart+xml"/>
  <Override PartName="/xl/charts/style18.xml" ContentType="application/vnd.ms-office.chartstyle+xml"/>
  <Override PartName="/xl/charts/colors18.xml" ContentType="application/vnd.ms-office.chartcolorstyle+xml"/>
  <Override PartName="/xl/charts/chart21.xml" ContentType="application/vnd.openxmlformats-officedocument.drawingml.chart+xml"/>
  <Override PartName="/xl/charts/style19.xml" ContentType="application/vnd.ms-office.chartstyle+xml"/>
  <Override PartName="/xl/charts/colors19.xml" ContentType="application/vnd.ms-office.chartcolorstyle+xml"/>
  <Override PartName="/xl/charts/chart22.xml" ContentType="application/vnd.openxmlformats-officedocument.drawingml.chart+xml"/>
  <Override PartName="/xl/charts/style20.xml" ContentType="application/vnd.ms-office.chartstyle+xml"/>
  <Override PartName="/xl/charts/colors20.xml" ContentType="application/vnd.ms-office.chartcolorstyle+xml"/>
  <Override PartName="/xl/charts/chart23.xml" ContentType="application/vnd.openxmlformats-officedocument.drawingml.chart+xml"/>
  <Override PartName="/xl/charts/style21.xml" ContentType="application/vnd.ms-office.chartstyle+xml"/>
  <Override PartName="/xl/charts/colors21.xml" ContentType="application/vnd.ms-office.chartcolorstyle+xml"/>
  <Override PartName="/xl/charts/chart24.xml" ContentType="application/vnd.openxmlformats-officedocument.drawingml.chart+xml"/>
  <Override PartName="/xl/charts/style22.xml" ContentType="application/vnd.ms-office.chartstyle+xml"/>
  <Override PartName="/xl/charts/colors22.xml" ContentType="application/vnd.ms-office.chartcolorstyle+xml"/>
  <Override PartName="/xl/charts/chart25.xml" ContentType="application/vnd.openxmlformats-officedocument.drawingml.chart+xml"/>
  <Override PartName="/xl/charts/style23.xml" ContentType="application/vnd.ms-office.chartstyle+xml"/>
  <Override PartName="/xl/charts/colors23.xml" ContentType="application/vnd.ms-office.chartcolorstyle+xml"/>
  <Override PartName="/xl/charts/chart26.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3.xml" ContentType="application/vnd.openxmlformats-officedocument.drawing+xml"/>
  <Override PartName="/xl/slicers/slicer3.xml" ContentType="application/vnd.ms-excel.slicer+xml"/>
  <Override PartName="/xl/charts/chart27.xml" ContentType="application/vnd.openxmlformats-officedocument.drawingml.chart+xml"/>
  <Override PartName="/xl/charts/style25.xml" ContentType="application/vnd.ms-office.chartstyle+xml"/>
  <Override PartName="/xl/charts/colors25.xml" ContentType="application/vnd.ms-office.chartcolorstyle+xml"/>
  <Override PartName="/xl/charts/chart28.xml" ContentType="application/vnd.openxmlformats-officedocument.drawingml.chart+xml"/>
  <Override PartName="/xl/charts/style26.xml" ContentType="application/vnd.ms-office.chartstyle+xml"/>
  <Override PartName="/xl/charts/colors26.xml" ContentType="application/vnd.ms-office.chartcolorstyle+xml"/>
  <Override PartName="/xl/charts/chart29.xml" ContentType="application/vnd.openxmlformats-officedocument.drawingml.chart+xml"/>
  <Override PartName="/xl/charts/style27.xml" ContentType="application/vnd.ms-office.chartstyle+xml"/>
  <Override PartName="/xl/charts/colors27.xml" ContentType="application/vnd.ms-office.chartcolorstyle+xml"/>
  <Override PartName="/xl/charts/chart30.xml" ContentType="application/vnd.openxmlformats-officedocument.drawingml.chart+xml"/>
  <Override PartName="/xl/charts/style28.xml" ContentType="application/vnd.ms-office.chartstyle+xml"/>
  <Override PartName="/xl/charts/colors28.xml" ContentType="application/vnd.ms-office.chartcolorstyle+xml"/>
  <Override PartName="/xl/charts/chart31.xml" ContentType="application/vnd.openxmlformats-officedocument.drawingml.chart+xml"/>
  <Override PartName="/xl/charts/style29.xml" ContentType="application/vnd.ms-office.chartstyle+xml"/>
  <Override PartName="/xl/charts/colors29.xml" ContentType="application/vnd.ms-office.chartcolorstyle+xml"/>
  <Override PartName="/xl/charts/chart32.xml" ContentType="application/vnd.openxmlformats-officedocument.drawingml.chart+xml"/>
  <Override PartName="/xl/charts/chart33.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slicers/slicer4.xml" ContentType="application/vnd.ms-excel.slicer+xml"/>
  <Override PartName="/xl/charts/chart34.xml" ContentType="application/vnd.openxmlformats-officedocument.drawingml.chart+xml"/>
  <Override PartName="/xl/charts/style31.xml" ContentType="application/vnd.ms-office.chartstyle+xml"/>
  <Override PartName="/xl/charts/colors31.xml" ContentType="application/vnd.ms-office.chartcolorstyle+xml"/>
  <Override PartName="/xl/charts/chart35.xml" ContentType="application/vnd.openxmlformats-officedocument.drawingml.chart+xml"/>
  <Override PartName="/xl/charts/style32.xml" ContentType="application/vnd.ms-office.chartstyle+xml"/>
  <Override PartName="/xl/charts/colors32.xml" ContentType="application/vnd.ms-office.chartcolorstyle+xml"/>
  <Override PartName="/xl/charts/chart36.xml" ContentType="application/vnd.openxmlformats-officedocument.drawingml.chart+xml"/>
  <Override PartName="/xl/charts/style33.xml" ContentType="application/vnd.ms-office.chartstyle+xml"/>
  <Override PartName="/xl/charts/colors33.xml" ContentType="application/vnd.ms-office.chartcolorstyle+xml"/>
  <Override PartName="/xl/charts/chart37.xml" ContentType="application/vnd.openxmlformats-officedocument.drawingml.chart+xml"/>
  <Override PartName="/xl/charts/style34.xml" ContentType="application/vnd.ms-office.chartstyle+xml"/>
  <Override PartName="/xl/charts/colors34.xml" ContentType="application/vnd.ms-office.chartcolorstyle+xml"/>
  <Override PartName="/xl/charts/chart38.xml" ContentType="application/vnd.openxmlformats-officedocument.drawingml.chart+xml"/>
  <Override PartName="/xl/charts/style35.xml" ContentType="application/vnd.ms-office.chartstyle+xml"/>
  <Override PartName="/xl/charts/colors35.xml" ContentType="application/vnd.ms-office.chartcolorstyle+xml"/>
  <Override PartName="/xl/charts/chart39.xml" ContentType="application/vnd.openxmlformats-officedocument.drawingml.chart+xml"/>
  <Override PartName="/xl/charts/style36.xml" ContentType="application/vnd.ms-office.chartstyle+xml"/>
  <Override PartName="/xl/charts/colors36.xml" ContentType="application/vnd.ms-office.chartcolorstyle+xml"/>
  <Override PartName="/xl/charts/chart40.xml" ContentType="application/vnd.openxmlformats-officedocument.drawingml.chart+xml"/>
  <Override PartName="/xl/charts/style37.xml" ContentType="application/vnd.ms-office.chartstyle+xml"/>
  <Override PartName="/xl/charts/colors37.xml" ContentType="application/vnd.ms-office.chartcolorstyle+xml"/>
  <Override PartName="/xl/charts/chart41.xml" ContentType="application/vnd.openxmlformats-officedocument.drawingml.chart+xml"/>
  <Override PartName="/xl/charts/style38.xml" ContentType="application/vnd.ms-office.chartstyle+xml"/>
  <Override PartName="/xl/charts/colors38.xml" ContentType="application/vnd.ms-office.chartcolorstyle+xml"/>
  <Override PartName="/xl/charts/chart42.xml" ContentType="application/vnd.openxmlformats-officedocument.drawingml.chart+xml"/>
  <Override PartName="/xl/charts/style39.xml" ContentType="application/vnd.ms-office.chartstyle+xml"/>
  <Override PartName="/xl/charts/colors39.xml" ContentType="application/vnd.ms-office.chartcolorstyle+xml"/>
  <Override PartName="/xl/drawings/drawing5.xml" ContentType="application/vnd.openxmlformats-officedocument.drawing+xml"/>
  <Override PartName="/xl/slicers/slicer5.xml" ContentType="application/vnd.ms-excel.slicer+xml"/>
  <Override PartName="/xl/charts/chart43.xml" ContentType="application/vnd.openxmlformats-officedocument.drawingml.chart+xml"/>
  <Override PartName="/xl/charts/style40.xml" ContentType="application/vnd.ms-office.chartstyle+xml"/>
  <Override PartName="/xl/charts/colors40.xml" ContentType="application/vnd.ms-office.chartcolorstyle+xml"/>
  <Override PartName="/xl/charts/chart44.xml" ContentType="application/vnd.openxmlformats-officedocument.drawingml.chart+xml"/>
  <Override PartName="/xl/charts/style41.xml" ContentType="application/vnd.ms-office.chartstyle+xml"/>
  <Override PartName="/xl/charts/colors41.xml" ContentType="application/vnd.ms-office.chartcolorstyle+xml"/>
  <Override PartName="/xl/charts/chart45.xml" ContentType="application/vnd.openxmlformats-officedocument.drawingml.chart+xml"/>
  <Override PartName="/xl/charts/style42.xml" ContentType="application/vnd.ms-office.chartstyle+xml"/>
  <Override PartName="/xl/charts/colors42.xml" ContentType="application/vnd.ms-office.chartcolorstyle+xml"/>
  <Override PartName="/xl/charts/chart46.xml" ContentType="application/vnd.openxmlformats-officedocument.drawingml.chart+xml"/>
  <Override PartName="/xl/charts/style43.xml" ContentType="application/vnd.ms-office.chartstyle+xml"/>
  <Override PartName="/xl/charts/colors43.xml" ContentType="application/vnd.ms-office.chartcolorstyle+xml"/>
  <Override PartName="/xl/charts/chart47.xml" ContentType="application/vnd.openxmlformats-officedocument.drawingml.chart+xml"/>
  <Override PartName="/xl/charts/style44.xml" ContentType="application/vnd.ms-office.chartstyle+xml"/>
  <Override PartName="/xl/charts/colors44.xml" ContentType="application/vnd.ms-office.chartcolorstyle+xml"/>
  <Override PartName="/xl/charts/chart48.xml" ContentType="application/vnd.openxmlformats-officedocument.drawingml.chart+xml"/>
  <Override PartName="/xl/charts/style45.xml" ContentType="application/vnd.ms-office.chartstyle+xml"/>
  <Override PartName="/xl/charts/colors45.xml" ContentType="application/vnd.ms-office.chartcolorstyle+xml"/>
  <Override PartName="/xl/charts/chart49.xml" ContentType="application/vnd.openxmlformats-officedocument.drawingml.chart+xml"/>
  <Override PartName="/xl/charts/style46.xml" ContentType="application/vnd.ms-office.chartstyle+xml"/>
  <Override PartName="/xl/charts/colors46.xml" ContentType="application/vnd.ms-office.chartcolorstyle+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slicers/slicer6.xml" ContentType="application/vnd.ms-excel.slicer+xml"/>
  <Override PartName="/xl/charts/chart50.xml" ContentType="application/vnd.openxmlformats-officedocument.drawingml.chart+xml"/>
  <Override PartName="/xl/charts/style47.xml" ContentType="application/vnd.ms-office.chartstyle+xml"/>
  <Override PartName="/xl/charts/colors47.xml" ContentType="application/vnd.ms-office.chartcolorstyle+xml"/>
  <Override PartName="/xl/charts/chart51.xml" ContentType="application/vnd.openxmlformats-officedocument.drawingml.chart+xml"/>
  <Override PartName="/xl/charts/style48.xml" ContentType="application/vnd.ms-office.chartstyle+xml"/>
  <Override PartName="/xl/charts/colors48.xml" ContentType="application/vnd.ms-office.chartcolorstyle+xml"/>
  <Override PartName="/xl/charts/chart52.xml" ContentType="application/vnd.openxmlformats-officedocument.drawingml.chart+xml"/>
  <Override PartName="/xl/charts/style49.xml" ContentType="application/vnd.ms-office.chartstyle+xml"/>
  <Override PartName="/xl/charts/colors49.xml" ContentType="application/vnd.ms-office.chartcolorstyle+xml"/>
  <Override PartName="/xl/charts/chart53.xml" ContentType="application/vnd.openxmlformats-officedocument.drawingml.chart+xml"/>
  <Override PartName="/xl/charts/style50.xml" ContentType="application/vnd.ms-office.chartstyle+xml"/>
  <Override PartName="/xl/charts/colors50.xml" ContentType="application/vnd.ms-office.chartcolorstyle+xml"/>
  <Override PartName="/xl/charts/chart54.xml" ContentType="application/vnd.openxmlformats-officedocument.drawingml.chart+xml"/>
  <Override PartName="/xl/charts/style51.xml" ContentType="application/vnd.ms-office.chartstyle+xml"/>
  <Override PartName="/xl/charts/colors51.xml" ContentType="application/vnd.ms-office.chartcolorstyle+xml"/>
  <Override PartName="/xl/charts/chart55.xml" ContentType="application/vnd.openxmlformats-officedocument.drawingml.chart+xml"/>
  <Override PartName="/xl/charts/chart56.xml" ContentType="application/vnd.openxmlformats-officedocument.drawingml.chart+xml"/>
  <Override PartName="/xl/charts/style52.xml" ContentType="application/vnd.ms-office.chartstyle+xml"/>
  <Override PartName="/xl/charts/colors52.xml" ContentType="application/vnd.ms-office.chartcolorstyle+xml"/>
  <Override PartName="/xl/charts/chart57.xml" ContentType="application/vnd.openxmlformats-officedocument.drawingml.chart+xml"/>
  <Override PartName="/xl/charts/style53.xml" ContentType="application/vnd.ms-office.chartstyle+xml"/>
  <Override PartName="/xl/charts/colors53.xml" ContentType="application/vnd.ms-office.chartcolorstyle+xml"/>
  <Override PartName="/xl/charts/chart58.xml" ContentType="application/vnd.openxmlformats-officedocument.drawingml.chart+xml"/>
  <Override PartName="/xl/charts/style54.xml" ContentType="application/vnd.ms-office.chartstyle+xml"/>
  <Override PartName="/xl/charts/colors54.xml" ContentType="application/vnd.ms-office.chartcolorstyle+xml"/>
  <Override PartName="/xl/charts/chart59.xml" ContentType="application/vnd.openxmlformats-officedocument.drawingml.chart+xml"/>
  <Override PartName="/xl/charts/style55.xml" ContentType="application/vnd.ms-office.chartstyle+xml"/>
  <Override PartName="/xl/charts/colors55.xml" ContentType="application/vnd.ms-office.chartcolorstyle+xml"/>
  <Override PartName="/xl/charts/chart60.xml" ContentType="application/vnd.openxmlformats-officedocument.drawingml.chart+xml"/>
  <Override PartName="/xl/charts/style56.xml" ContentType="application/vnd.ms-office.chartstyle+xml"/>
  <Override PartName="/xl/charts/colors56.xml" ContentType="application/vnd.ms-office.chartcolorstyle+xml"/>
  <Override PartName="/xl/charts/chart61.xml" ContentType="application/vnd.openxmlformats-officedocument.drawingml.chart+xml"/>
  <Override PartName="/xl/charts/style57.xml" ContentType="application/vnd.ms-office.chartstyle+xml"/>
  <Override PartName="/xl/charts/colors57.xml" ContentType="application/vnd.ms-office.chartcolorstyle+xml"/>
  <Override PartName="/xl/charts/chart62.xml" ContentType="application/vnd.openxmlformats-officedocument.drawingml.chart+xml"/>
  <Override PartName="/xl/charts/style58.xml" ContentType="application/vnd.ms-office.chartstyle+xml"/>
  <Override PartName="/xl/charts/colors58.xml" ContentType="application/vnd.ms-office.chartcolorstyle+xml"/>
  <Override PartName="/xl/drawings/drawing7.xml" ContentType="application/vnd.openxmlformats-officedocument.drawing+xml"/>
  <Override PartName="/xl/slicers/slicer7.xml" ContentType="application/vnd.ms-excel.slicer+xml"/>
  <Override PartName="/xl/charts/chart63.xml" ContentType="application/vnd.openxmlformats-officedocument.drawingml.chart+xml"/>
  <Override PartName="/xl/charts/style59.xml" ContentType="application/vnd.ms-office.chartstyle+xml"/>
  <Override PartName="/xl/charts/colors59.xml" ContentType="application/vnd.ms-office.chartcolorstyle+xml"/>
  <Override PartName="/xl/charts/chart64.xml" ContentType="application/vnd.openxmlformats-officedocument.drawingml.chart+xml"/>
  <Override PartName="/xl/charts/style60.xml" ContentType="application/vnd.ms-office.chartstyle+xml"/>
  <Override PartName="/xl/charts/colors60.xml" ContentType="application/vnd.ms-office.chartcolorstyle+xml"/>
  <Override PartName="/xl/charts/chart65.xml" ContentType="application/vnd.openxmlformats-officedocument.drawingml.chart+xml"/>
  <Override PartName="/xl/charts/style61.xml" ContentType="application/vnd.ms-office.chartstyle+xml"/>
  <Override PartName="/xl/charts/colors61.xml" ContentType="application/vnd.ms-office.chartcolorstyle+xml"/>
  <Override PartName="/xl/charts/chart66.xml" ContentType="application/vnd.openxmlformats-officedocument.drawingml.chart+xml"/>
  <Override PartName="/xl/charts/style62.xml" ContentType="application/vnd.ms-office.chartstyle+xml"/>
  <Override PartName="/xl/charts/colors62.xml" ContentType="application/vnd.ms-office.chartcolorstyle+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style63.xml" ContentType="application/vnd.ms-office.chartstyle+xml"/>
  <Override PartName="/xl/charts/colors63.xml" ContentType="application/vnd.ms-office.chartcolorstyle+xml"/>
  <Override PartName="/xl/drawings/drawing8.xml" ContentType="application/vnd.openxmlformats-officedocument.drawing+xml"/>
  <Override PartName="/xl/ctrlProps/ctrlProp9.xml" ContentType="application/vnd.ms-excel.controlproperties+xml"/>
  <Override PartName="/xl/ctrlProps/ctrlProp10.xml" ContentType="application/vnd.ms-excel.controlproperties+xml"/>
  <Override PartName="/xl/slicers/slicer8.xml" ContentType="application/vnd.ms-excel.slicer+xml"/>
  <Override PartName="/xl/charts/chart70.xml" ContentType="application/vnd.openxmlformats-officedocument.drawingml.chart+xml"/>
  <Override PartName="/xl/charts/style64.xml" ContentType="application/vnd.ms-office.chartstyle+xml"/>
  <Override PartName="/xl/charts/colors64.xml" ContentType="application/vnd.ms-office.chartcolorstyle+xml"/>
  <Override PartName="/xl/charts/chart71.xml" ContentType="application/vnd.openxmlformats-officedocument.drawingml.chart+xml"/>
  <Override PartName="/xl/charts/style65.xml" ContentType="application/vnd.ms-office.chartstyle+xml"/>
  <Override PartName="/xl/charts/colors65.xml" ContentType="application/vnd.ms-office.chartcolorstyle+xml"/>
  <Override PartName="/xl/charts/chart72.xml" ContentType="application/vnd.openxmlformats-officedocument.drawingml.chart+xml"/>
  <Override PartName="/xl/charts/style66.xml" ContentType="application/vnd.ms-office.chartstyle+xml"/>
  <Override PartName="/xl/charts/colors66.xml" ContentType="application/vnd.ms-office.chartcolorstyle+xml"/>
  <Override PartName="/xl/charts/chart73.xml" ContentType="application/vnd.openxmlformats-officedocument.drawingml.chart+xml"/>
  <Override PartName="/xl/charts/style67.xml" ContentType="application/vnd.ms-office.chartstyle+xml"/>
  <Override PartName="/xl/charts/colors67.xml" ContentType="application/vnd.ms-office.chartcolorstyle+xml"/>
  <Override PartName="/xl/charts/chart74.xml" ContentType="application/vnd.openxmlformats-officedocument.drawingml.chart+xml"/>
  <Override PartName="/xl/charts/style68.xml" ContentType="application/vnd.ms-office.chartstyle+xml"/>
  <Override PartName="/xl/charts/colors68.xml" ContentType="application/vnd.ms-office.chartcolorstyle+xml"/>
  <Override PartName="/xl/charts/chart75.xml" ContentType="application/vnd.openxmlformats-officedocument.drawingml.chart+xml"/>
  <Override PartName="/xl/charts/style69.xml" ContentType="application/vnd.ms-office.chartstyle+xml"/>
  <Override PartName="/xl/charts/colors69.xml" ContentType="application/vnd.ms-office.chartcolorstyle+xml"/>
  <Override PartName="/xl/charts/chart76.xml" ContentType="application/vnd.openxmlformats-officedocument.drawingml.chart+xml"/>
  <Override PartName="/xl/charts/style70.xml" ContentType="application/vnd.ms-office.chartstyle+xml"/>
  <Override PartName="/xl/charts/colors70.xml" ContentType="application/vnd.ms-office.chartcolorstyle+xml"/>
  <Override PartName="/xl/charts/chart77.xml" ContentType="application/vnd.openxmlformats-officedocument.drawingml.chart+xml"/>
  <Override PartName="/xl/charts/style71.xml" ContentType="application/vnd.ms-office.chartstyle+xml"/>
  <Override PartName="/xl/charts/colors71.xml" ContentType="application/vnd.ms-office.chartcolorstyle+xml"/>
  <Override PartName="/xl/charts/chart78.xml" ContentType="application/vnd.openxmlformats-officedocument.drawingml.chart+xml"/>
  <Override PartName="/xl/charts/style72.xml" ContentType="application/vnd.ms-office.chartstyle+xml"/>
  <Override PartName="/xl/charts/colors72.xml" ContentType="application/vnd.ms-office.chartcolorstyle+xml"/>
  <Override PartName="/xl/drawings/drawing9.xml" ContentType="application/vnd.openxmlformats-officedocument.drawing+xml"/>
  <Override PartName="/xl/slicers/slicer9.xml" ContentType="application/vnd.ms-excel.slicer+xml"/>
  <Override PartName="/xl/charts/chart79.xml" ContentType="application/vnd.openxmlformats-officedocument.drawingml.chart+xml"/>
  <Override PartName="/xl/charts/style73.xml" ContentType="application/vnd.ms-office.chartstyle+xml"/>
  <Override PartName="/xl/charts/colors73.xml" ContentType="application/vnd.ms-office.chartcolorstyle+xml"/>
  <Override PartName="/xl/charts/chart80.xml" ContentType="application/vnd.openxmlformats-officedocument.drawingml.chart+xml"/>
  <Override PartName="/xl/charts/style74.xml" ContentType="application/vnd.ms-office.chartstyle+xml"/>
  <Override PartName="/xl/charts/colors74.xml" ContentType="application/vnd.ms-office.chartcolorstyle+xml"/>
  <Override PartName="/xl/charts/chart81.xml" ContentType="application/vnd.openxmlformats-officedocument.drawingml.chart+xml"/>
  <Override PartName="/xl/charts/style75.xml" ContentType="application/vnd.ms-office.chartstyle+xml"/>
  <Override PartName="/xl/charts/colors75.xml" ContentType="application/vnd.ms-office.chartcolorstyle+xml"/>
  <Override PartName="/xl/charts/chart82.xml" ContentType="application/vnd.openxmlformats-officedocument.drawingml.chart+xml"/>
  <Override PartName="/xl/charts/style76.xml" ContentType="application/vnd.ms-office.chartstyle+xml"/>
  <Override PartName="/xl/charts/colors76.xml" ContentType="application/vnd.ms-office.chartcolorstyle+xml"/>
  <Override PartName="/xl/charts/chart83.xml" ContentType="application/vnd.openxmlformats-officedocument.drawingml.chart+xml"/>
  <Override PartName="/xl/charts/style77.xml" ContentType="application/vnd.ms-office.chartstyle+xml"/>
  <Override PartName="/xl/charts/colors77.xml" ContentType="application/vnd.ms-office.chartcolorstyle+xml"/>
  <Override PartName="/xl/charts/chart84.xml" ContentType="application/vnd.openxmlformats-officedocument.drawingml.chart+xml"/>
  <Override PartName="/xl/charts/style78.xml" ContentType="application/vnd.ms-office.chartstyle+xml"/>
  <Override PartName="/xl/charts/colors78.xml" ContentType="application/vnd.ms-office.chartcolorstyle+xml"/>
  <Override PartName="/xl/charts/chart85.xml" ContentType="application/vnd.openxmlformats-officedocument.drawingml.chart+xml"/>
  <Override PartName="/xl/charts/style79.xml" ContentType="application/vnd.ms-office.chartstyle+xml"/>
  <Override PartName="/xl/charts/colors79.xml" ContentType="application/vnd.ms-office.chartcolorstyle+xml"/>
  <Override PartName="/xl/drawings/drawing10.xml" ContentType="application/vnd.openxmlformats-officedocument.drawing+xml"/>
  <Override PartName="/xl/slicers/slicer10.xml" ContentType="application/vnd.ms-excel.slicer+xml"/>
  <Override PartName="/xl/charts/chart86.xml" ContentType="application/vnd.openxmlformats-officedocument.drawingml.chart+xml"/>
  <Override PartName="/xl/charts/style80.xml" ContentType="application/vnd.ms-office.chartstyle+xml"/>
  <Override PartName="/xl/charts/colors80.xml" ContentType="application/vnd.ms-office.chartcolorstyle+xml"/>
  <Override PartName="/xl/charts/chart87.xml" ContentType="application/vnd.openxmlformats-officedocument.drawingml.chart+xml"/>
  <Override PartName="/xl/charts/style81.xml" ContentType="application/vnd.ms-office.chartstyle+xml"/>
  <Override PartName="/xl/charts/colors81.xml" ContentType="application/vnd.ms-office.chartcolorstyle+xml"/>
  <Override PartName="/xl/charts/chart88.xml" ContentType="application/vnd.openxmlformats-officedocument.drawingml.chart+xml"/>
  <Override PartName="/xl/charts/style82.xml" ContentType="application/vnd.ms-office.chartstyle+xml"/>
  <Override PartName="/xl/charts/colors82.xml" ContentType="application/vnd.ms-office.chartcolorstyle+xml"/>
  <Override PartName="/xl/charts/chart89.xml" ContentType="application/vnd.openxmlformats-officedocument.drawingml.chart+xml"/>
  <Override PartName="/xl/charts/style83.xml" ContentType="application/vnd.ms-office.chartstyle+xml"/>
  <Override PartName="/xl/charts/colors83.xml" ContentType="application/vnd.ms-office.chartcolorstyle+xml"/>
  <Override PartName="/xl/charts/chart90.xml" ContentType="application/vnd.openxmlformats-officedocument.drawingml.chart+xml"/>
  <Override PartName="/xl/charts/style84.xml" ContentType="application/vnd.ms-office.chartstyle+xml"/>
  <Override PartName="/xl/charts/colors84.xml" ContentType="application/vnd.ms-office.chartcolorstyle+xml"/>
  <Override PartName="/xl/charts/chart91.xml" ContentType="application/vnd.openxmlformats-officedocument.drawingml.chart+xml"/>
  <Override PartName="/xl/charts/chart92.xml" ContentType="application/vnd.openxmlformats-officedocument.drawingml.chart+xml"/>
  <Override PartName="/xl/charts/style85.xml" ContentType="application/vnd.ms-office.chartstyle+xml"/>
  <Override PartName="/xl/charts/colors85.xml" ContentType="application/vnd.ms-office.chartcolorstyle+xml"/>
  <Override PartName="/xl/drawings/drawing11.xml" ContentType="application/vnd.openxmlformats-officedocument.drawing+xml"/>
  <Override PartName="/xl/ctrlProps/ctrlProp11.xml" ContentType="application/vnd.ms-excel.controlproperties+xml"/>
  <Override PartName="/xl/ctrlProps/ctrlProp12.xml" ContentType="application/vnd.ms-excel.controlproperties+xml"/>
  <Override PartName="/xl/slicers/slicer11.xml" ContentType="application/vnd.ms-excel.slicer+xml"/>
  <Override PartName="/xl/charts/chart93.xml" ContentType="application/vnd.openxmlformats-officedocument.drawingml.chart+xml"/>
  <Override PartName="/xl/charts/style86.xml" ContentType="application/vnd.ms-office.chartstyle+xml"/>
  <Override PartName="/xl/charts/colors86.xml" ContentType="application/vnd.ms-office.chartcolorstyle+xml"/>
  <Override PartName="/xl/charts/chart94.xml" ContentType="application/vnd.openxmlformats-officedocument.drawingml.chart+xml"/>
  <Override PartName="/xl/charts/style87.xml" ContentType="application/vnd.ms-office.chartstyle+xml"/>
  <Override PartName="/xl/charts/colors87.xml" ContentType="application/vnd.ms-office.chartcolorstyle+xml"/>
  <Override PartName="/xl/charts/chart95.xml" ContentType="application/vnd.openxmlformats-officedocument.drawingml.chart+xml"/>
  <Override PartName="/xl/charts/style88.xml" ContentType="application/vnd.ms-office.chartstyle+xml"/>
  <Override PartName="/xl/charts/colors88.xml" ContentType="application/vnd.ms-office.chartcolorstyle+xml"/>
  <Override PartName="/xl/charts/chart96.xml" ContentType="application/vnd.openxmlformats-officedocument.drawingml.chart+xml"/>
  <Override PartName="/xl/charts/style89.xml" ContentType="application/vnd.ms-office.chartstyle+xml"/>
  <Override PartName="/xl/charts/colors89.xml" ContentType="application/vnd.ms-office.chartcolorstyle+xml"/>
  <Override PartName="/xl/charts/chart97.xml" ContentType="application/vnd.openxmlformats-officedocument.drawingml.chart+xml"/>
  <Override PartName="/xl/charts/style90.xml" ContentType="application/vnd.ms-office.chartstyle+xml"/>
  <Override PartName="/xl/charts/colors90.xml" ContentType="application/vnd.ms-office.chartcolorstyle+xml"/>
  <Override PartName="/xl/charts/chart98.xml" ContentType="application/vnd.openxmlformats-officedocument.drawingml.chart+xml"/>
  <Override PartName="/xl/charts/style91.xml" ContentType="application/vnd.ms-office.chartstyle+xml"/>
  <Override PartName="/xl/charts/colors91.xml" ContentType="application/vnd.ms-office.chartcolorstyle+xml"/>
  <Override PartName="/xl/charts/chart99.xml" ContentType="application/vnd.openxmlformats-officedocument.drawingml.chart+xml"/>
  <Override PartName="/xl/charts/style92.xml" ContentType="application/vnd.ms-office.chartstyle+xml"/>
  <Override PartName="/xl/charts/colors92.xml" ContentType="application/vnd.ms-office.chartcolorstyle+xml"/>
  <Override PartName="/xl/charts/chart100.xml" ContentType="application/vnd.openxmlformats-officedocument.drawingml.chart+xml"/>
  <Override PartName="/xl/charts/style93.xml" ContentType="application/vnd.ms-office.chartstyle+xml"/>
  <Override PartName="/xl/charts/colors93.xml" ContentType="application/vnd.ms-office.chartcolorstyle+xml"/>
  <Override PartName="/xl/charts/chart101.xml" ContentType="application/vnd.openxmlformats-officedocument.drawingml.chart+xml"/>
  <Override PartName="/xl/charts/style94.xml" ContentType="application/vnd.ms-office.chartstyle+xml"/>
  <Override PartName="/xl/charts/colors94.xml" ContentType="application/vnd.ms-office.chartcolorstyle+xml"/>
  <Override PartName="/xl/drawings/drawing12.xml" ContentType="application/vnd.openxmlformats-officedocument.drawing+xml"/>
  <Override PartName="/xl/slicers/slicer12.xml" ContentType="application/vnd.ms-excel.slicer+xml"/>
  <Override PartName="/xl/charts/chart102.xml" ContentType="application/vnd.openxmlformats-officedocument.drawingml.chart+xml"/>
  <Override PartName="/xl/charts/style95.xml" ContentType="application/vnd.ms-office.chartstyle+xml"/>
  <Override PartName="/xl/charts/colors95.xml" ContentType="application/vnd.ms-office.chartcolorstyle+xml"/>
  <Override PartName="/xl/charts/chart103.xml" ContentType="application/vnd.openxmlformats-officedocument.drawingml.chart+xml"/>
  <Override PartName="/xl/charts/style96.xml" ContentType="application/vnd.ms-office.chartstyle+xml"/>
  <Override PartName="/xl/charts/colors96.xml" ContentType="application/vnd.ms-office.chartcolorstyle+xml"/>
  <Override PartName="/xl/charts/chart104.xml" ContentType="application/vnd.openxmlformats-officedocument.drawingml.chart+xml"/>
  <Override PartName="/xl/charts/style97.xml" ContentType="application/vnd.ms-office.chartstyle+xml"/>
  <Override PartName="/xl/charts/colors97.xml" ContentType="application/vnd.ms-office.chartcolorstyle+xml"/>
  <Override PartName="/xl/charts/chart105.xml" ContentType="application/vnd.openxmlformats-officedocument.drawingml.chart+xml"/>
  <Override PartName="/xl/charts/style98.xml" ContentType="application/vnd.ms-office.chartstyle+xml"/>
  <Override PartName="/xl/charts/colors98.xml" ContentType="application/vnd.ms-office.chartcolorstyle+xml"/>
  <Override PartName="/xl/charts/chart106.xml" ContentType="application/vnd.openxmlformats-officedocument.drawingml.chart+xml"/>
  <Override PartName="/xl/charts/style99.xml" ContentType="application/vnd.ms-office.chartstyle+xml"/>
  <Override PartName="/xl/charts/colors99.xml" ContentType="application/vnd.ms-office.chartcolorstyle+xml"/>
  <Override PartName="/xl/charts/chart107.xml" ContentType="application/vnd.openxmlformats-officedocument.drawingml.chart+xml"/>
  <Override PartName="/xl/charts/style100.xml" ContentType="application/vnd.ms-office.chartstyle+xml"/>
  <Override PartName="/xl/charts/colors100.xml" ContentType="application/vnd.ms-office.chartcolorstyle+xml"/>
  <Override PartName="/xl/charts/chart108.xml" ContentType="application/vnd.openxmlformats-officedocument.drawingml.chart+xml"/>
  <Override PartName="/xl/charts/style101.xml" ContentType="application/vnd.ms-office.chartstyle+xml"/>
  <Override PartName="/xl/charts/colors101.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tables/table1.xml" ContentType="application/vnd.openxmlformats-officedocument.spreadsheetml.table+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defaultThemeVersion="202300"/>
  <xr:revisionPtr revIDLastSave="0" documentId="13_ncr:1_{2F00095D-C4A3-4A97-BC59-EEB0FB649769}" xr6:coauthVersionLast="47" xr6:coauthVersionMax="47" xr10:uidLastSave="{00000000-0000-0000-0000-000000000000}"/>
  <bookViews>
    <workbookView xWindow="-28920" yWindow="-105" windowWidth="29040" windowHeight="15720" tabRatio="847" xr2:uid="{DECD55C9-3436-490A-9E52-8D13C61A75A8}"/>
  </bookViews>
  <sheets>
    <sheet name="DASHBOARD" sheetId="1" r:id="rId1"/>
    <sheet name="DASHBOARD DARK" sheetId="6" r:id="rId2"/>
    <sheet name="Structure DARK" sheetId="11" r:id="rId3"/>
    <sheet name="Costs DARK" sheetId="12" r:id="rId4"/>
    <sheet name="Budget DARK" sheetId="13" r:id="rId5"/>
    <sheet name="DASHBOARD LIGHT" sheetId="7" r:id="rId6"/>
    <sheet name="Structure LIGHT" sheetId="14" r:id="rId7"/>
    <sheet name="Costs LIGHT" sheetId="15" r:id="rId8"/>
    <sheet name="Budget LIGHT" sheetId="16" r:id="rId9"/>
    <sheet name="Structure" sheetId="8" r:id="rId10"/>
    <sheet name="Costs" sheetId="9" r:id="rId11"/>
    <sheet name="Budget" sheetId="10" r:id="rId12"/>
    <sheet name="Processing" sheetId="2" r:id="rId13"/>
    <sheet name="Control" sheetId="3" r:id="rId14"/>
    <sheet name="Data" sheetId="4" r:id="rId15"/>
    <sheet name="Resources" sheetId="5" r:id="rId16"/>
  </sheets>
  <definedNames>
    <definedName name="Label">Processing!$F$27:INDEX(Processing!$F$27:$F$32,CHOOSE(Processing!$Q$15,6,4,5))</definedName>
    <definedName name="Slicer_Indicator">#N/A</definedName>
    <definedName name="Slicer_Month1">#N/A</definedName>
    <definedName name="Slicer_Year1">#N/A</definedName>
    <definedName name="Value">Processing!$G$27:INDEX(Processing!$G$27:$G$32,CHOOSE(Processing!$Q$15,6,4,5))</definedName>
  </definedNames>
  <calcPr calcId="191029"/>
  <pivotCaches>
    <pivotCache cacheId="0" r:id="rId17"/>
    <pivotCache cacheId="1" r:id="rId18"/>
  </pivotCaches>
  <extLst>
    <ext xmlns:x14="http://schemas.microsoft.com/office/spreadsheetml/2009/9/main" uri="{BBE1A952-AA13-448e-AADC-164F8A28A991}">
      <x14:slicerCaches>
        <x14:slicerCache r:id="rId19"/>
        <x14:slicerCache r:id="rId20"/>
        <x14:slicerCache r:id="rId21"/>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 i="4" l="1"/>
  <c r="AF3" i="4" s="1"/>
  <c r="AE3" i="4"/>
  <c r="AF4" i="4" s="1"/>
  <c r="AE4" i="4"/>
  <c r="AF5" i="4" s="1"/>
  <c r="AE5" i="4"/>
  <c r="AF6" i="4" s="1"/>
  <c r="AE6" i="4"/>
  <c r="AF7" i="4" s="1"/>
  <c r="AE7" i="4"/>
  <c r="AF8" i="4" s="1"/>
  <c r="AE8" i="4"/>
  <c r="AF9" i="4" s="1"/>
  <c r="AE9" i="4"/>
  <c r="AF10" i="4" s="1"/>
  <c r="AE10" i="4"/>
  <c r="AF11" i="4" s="1"/>
  <c r="AE11" i="4"/>
  <c r="AF12" i="4" s="1"/>
  <c r="AE12" i="4"/>
  <c r="AF13" i="4" s="1"/>
  <c r="AE13" i="4"/>
  <c r="AF14" i="4" s="1"/>
  <c r="AE14" i="4"/>
  <c r="AF15" i="4" s="1"/>
  <c r="AE15" i="4"/>
  <c r="AF16" i="4" s="1"/>
  <c r="AE16" i="4"/>
  <c r="AF17" i="4" s="1"/>
  <c r="AE17" i="4"/>
  <c r="AF18" i="4" s="1"/>
  <c r="AE18" i="4"/>
  <c r="AF19" i="4" s="1"/>
  <c r="AE19" i="4"/>
  <c r="AF20" i="4" s="1"/>
  <c r="AE20" i="4"/>
  <c r="AF21" i="4" s="1"/>
  <c r="AE21" i="4"/>
  <c r="AF22" i="4" s="1"/>
  <c r="AE22" i="4"/>
  <c r="AF23" i="4" s="1"/>
  <c r="AE23" i="4"/>
  <c r="AF24" i="4" s="1"/>
  <c r="AE24" i="4"/>
  <c r="AF25" i="4" s="1"/>
  <c r="AE25" i="4"/>
  <c r="AF26" i="4" s="1"/>
  <c r="AE26" i="4"/>
  <c r="AF27" i="4" s="1"/>
  <c r="AE27" i="4"/>
  <c r="AF28" i="4" s="1"/>
  <c r="AE28" i="4"/>
  <c r="AF29" i="4" s="1"/>
  <c r="AE29" i="4"/>
  <c r="AF30" i="4" s="1"/>
  <c r="AE30" i="4"/>
  <c r="AF31" i="4" s="1"/>
  <c r="AE31" i="4"/>
  <c r="AF32" i="4" s="1"/>
  <c r="AE32" i="4"/>
  <c r="AF33" i="4" s="1"/>
  <c r="AE33" i="4"/>
  <c r="AF34" i="4" s="1"/>
  <c r="AE34" i="4"/>
  <c r="AF35" i="4" s="1"/>
  <c r="AE35" i="4"/>
  <c r="AF36" i="4" s="1"/>
  <c r="AE36" i="4"/>
  <c r="AF37" i="4" s="1"/>
  <c r="AE37" i="4"/>
  <c r="V2" i="4"/>
  <c r="V3" i="4"/>
  <c r="V4" i="4"/>
  <c r="V5" i="4"/>
  <c r="V6" i="4"/>
  <c r="V7" i="4"/>
  <c r="V8" i="4"/>
  <c r="V9" i="4"/>
  <c r="V10" i="4"/>
  <c r="V11" i="4"/>
  <c r="V12" i="4"/>
  <c r="V13" i="4"/>
  <c r="V14" i="4"/>
  <c r="V15" i="4"/>
  <c r="V16" i="4"/>
  <c r="V17" i="4"/>
  <c r="V18" i="4"/>
  <c r="V19" i="4"/>
  <c r="V20" i="4"/>
  <c r="V21" i="4"/>
  <c r="V22" i="4"/>
  <c r="V23" i="4"/>
  <c r="V24" i="4"/>
  <c r="V25" i="4"/>
  <c r="V26" i="4"/>
  <c r="V27" i="4"/>
  <c r="V28" i="4"/>
  <c r="V29" i="4"/>
  <c r="V30" i="4"/>
  <c r="V31" i="4"/>
  <c r="V32" i="4"/>
  <c r="V33" i="4"/>
  <c r="V34" i="4"/>
  <c r="V35" i="4"/>
  <c r="V36" i="4"/>
  <c r="V37" i="4"/>
  <c r="N27" i="2" a="1"/>
  <c r="L27" i="2"/>
  <c r="H18" i="2"/>
  <c r="F8" i="2"/>
  <c r="Y11" i="2"/>
  <c r="Y8" i="2"/>
  <c r="C27" i="2"/>
  <c r="Y6" i="2"/>
  <c r="Y4" i="2"/>
  <c r="F10" i="2"/>
  <c r="Y2" i="2"/>
  <c r="F14" i="2"/>
  <c r="Y3" i="2"/>
  <c r="Y10" i="2"/>
  <c r="C19" i="2"/>
  <c r="Y13" i="2"/>
  <c r="C23" i="2"/>
  <c r="C24" i="2"/>
  <c r="C18" i="2"/>
  <c r="F13" i="2"/>
  <c r="Y7" i="2"/>
  <c r="C26" i="2"/>
  <c r="C21" i="2"/>
  <c r="Y9" i="2"/>
  <c r="F15" i="2"/>
  <c r="F11" i="2"/>
  <c r="C20" i="2"/>
  <c r="C25" i="2"/>
  <c r="E30" i="2"/>
  <c r="F12" i="2"/>
  <c r="C29" i="2"/>
  <c r="C28" i="2"/>
  <c r="C30" i="2"/>
  <c r="C22" i="2"/>
  <c r="Y5" i="2"/>
  <c r="Y12" i="2"/>
  <c r="O28" i="2"/>
  <c r="N27" i="2" l="1"/>
  <c r="F16" i="2"/>
  <c r="E8" i="2"/>
  <c r="E10" i="2"/>
  <c r="E13" i="2"/>
  <c r="E11" i="2"/>
  <c r="E12" i="2"/>
  <c r="C16" i="2" a="1"/>
  <c r="C16" i="2" s="1"/>
  <c r="E31" i="2"/>
  <c r="L5" i="2"/>
  <c r="N4" i="2"/>
  <c r="N11" i="2"/>
  <c r="L11" i="2"/>
  <c r="H4" i="2"/>
  <c r="L29" i="2"/>
  <c r="H3" i="2"/>
  <c r="L4" i="2"/>
  <c r="O29" i="2"/>
  <c r="B19" i="2"/>
  <c r="H5" i="2"/>
  <c r="B22" i="2"/>
  <c r="G5" i="2"/>
  <c r="L2" i="2"/>
  <c r="G2" i="2"/>
  <c r="N3" i="2"/>
  <c r="N5" i="2"/>
  <c r="P29" i="2"/>
  <c r="L3" i="2"/>
  <c r="N10" i="2"/>
  <c r="L7" i="2"/>
  <c r="B29" i="2"/>
  <c r="H21" i="2"/>
  <c r="H23" i="2"/>
  <c r="L30" i="2"/>
  <c r="H22" i="2"/>
  <c r="N9" i="2"/>
  <c r="L6" i="2"/>
  <c r="N8" i="2"/>
  <c r="B27" i="2"/>
  <c r="H19" i="2"/>
  <c r="B23" i="2"/>
  <c r="G3" i="2"/>
  <c r="L8" i="2"/>
  <c r="L28" i="2"/>
  <c r="P28" i="2"/>
  <c r="L10" i="2"/>
  <c r="B25" i="2"/>
  <c r="L9" i="2"/>
  <c r="H20" i="2"/>
  <c r="B21" i="2"/>
  <c r="H14" i="2"/>
  <c r="N13" i="2"/>
  <c r="B18" i="2"/>
  <c r="B26" i="2"/>
  <c r="R29" i="2"/>
  <c r="N6" i="2"/>
  <c r="N12" i="2"/>
  <c r="L31" i="2"/>
  <c r="N2" i="2"/>
  <c r="B24" i="2"/>
  <c r="B20" i="2"/>
  <c r="L12" i="2"/>
  <c r="L13" i="2"/>
  <c r="G4" i="2"/>
  <c r="H2" i="2"/>
  <c r="R28" i="2"/>
  <c r="B28" i="2"/>
  <c r="N7" i="2"/>
  <c r="B2" i="2" l="1"/>
  <c r="B9" i="2"/>
  <c r="B8" i="2"/>
  <c r="B7" i="2"/>
  <c r="B6" i="2"/>
  <c r="B10" i="2"/>
  <c r="B13" i="2"/>
  <c r="B5" i="2"/>
  <c r="B12" i="2"/>
  <c r="B4" i="2"/>
  <c r="B11" i="2"/>
  <c r="B3" i="2"/>
  <c r="L32" i="2"/>
  <c r="K27" i="2" s="1"/>
  <c r="H24" i="2"/>
  <c r="E2" i="2"/>
  <c r="F2" i="2" s="1"/>
  <c r="E5" i="2"/>
  <c r="F5" i="2" s="1"/>
  <c r="E4" i="2"/>
  <c r="F4" i="2" s="1"/>
  <c r="E3" i="2"/>
  <c r="F3" i="2" s="1"/>
  <c r="O27" i="2"/>
  <c r="R27" i="2"/>
  <c r="P27" i="2"/>
  <c r="G18" i="2" l="1"/>
  <c r="S27" i="2"/>
  <c r="G19" i="2"/>
  <c r="G22" i="2"/>
  <c r="K29" i="2"/>
  <c r="K30" i="2"/>
  <c r="G20" i="2"/>
  <c r="K31" i="2"/>
  <c r="G21" i="2"/>
  <c r="K28" i="2"/>
  <c r="G23" i="2"/>
  <c r="S28" i="2" l="1"/>
  <c r="S29" i="2"/>
  <c r="E33" i="2" l="1"/>
  <c r="D33" i="2"/>
  <c r="E19" i="2" l="1"/>
  <c r="E20" i="2"/>
  <c r="E21" i="2"/>
  <c r="E22" i="2"/>
  <c r="E23" i="2"/>
  <c r="E24" i="2"/>
  <c r="E25" i="2"/>
  <c r="E26" i="2"/>
  <c r="E27" i="2"/>
  <c r="E28" i="2"/>
  <c r="E29" i="2"/>
  <c r="E18" i="2"/>
  <c r="D19" i="2"/>
  <c r="D20" i="2"/>
  <c r="D21" i="2"/>
  <c r="D22" i="2"/>
  <c r="D23" i="2"/>
  <c r="D24" i="2"/>
  <c r="D25" i="2"/>
  <c r="D26" i="2"/>
  <c r="D27" i="2"/>
  <c r="D28" i="2"/>
  <c r="D29" i="2"/>
  <c r="D18" i="2"/>
  <c r="J18" i="2"/>
  <c r="I18" i="2"/>
  <c r="K18" i="2"/>
  <c r="H6" i="2"/>
  <c r="G6" i="2"/>
  <c r="I3" i="2"/>
  <c r="I4" i="2"/>
  <c r="I5" i="2"/>
  <c r="I2" i="2"/>
  <c r="E6" i="2"/>
  <c r="F6" i="2" s="1"/>
  <c r="Q15" i="2"/>
  <c r="H28" i="2" l="1" a="1"/>
  <c r="H28" i="2" s="1"/>
  <c r="H29" i="2" a="1"/>
  <c r="H29" i="2" s="1"/>
  <c r="H30" i="2" a="1"/>
  <c r="H30" i="2" s="1"/>
  <c r="H31" i="2" a="1"/>
  <c r="H31" i="2" s="1"/>
  <c r="H32" i="2" a="1"/>
  <c r="H32" i="2" s="1"/>
  <c r="F27" i="2" a="1"/>
  <c r="F27" i="2" s="1"/>
  <c r="H27" i="2" a="1"/>
  <c r="H27" i="2" s="1"/>
  <c r="F28" i="2" a="1"/>
  <c r="F28" i="2" s="1"/>
  <c r="F32" i="2" a="1"/>
  <c r="F32" i="2" s="1"/>
  <c r="G30" i="2" a="1"/>
  <c r="G30" i="2" s="1"/>
  <c r="G27" i="2" a="1"/>
  <c r="G27" i="2" s="1"/>
  <c r="F29" i="2" a="1"/>
  <c r="F29" i="2" s="1"/>
  <c r="F31" i="2" a="1"/>
  <c r="F31" i="2" s="1"/>
  <c r="G32" i="2" a="1"/>
  <c r="G32" i="2" s="1"/>
  <c r="G29" i="2" a="1"/>
  <c r="G29" i="2" s="1"/>
  <c r="G31" i="2" a="1"/>
  <c r="G31" i="2" s="1"/>
  <c r="G28" i="2" a="1"/>
  <c r="G28" i="2" s="1"/>
  <c r="F30" i="2" a="1"/>
  <c r="F30" i="2" s="1"/>
  <c r="Q1" i="2" a="1"/>
  <c r="Q1" i="2" s="1"/>
  <c r="I6" i="2"/>
  <c r="Q8" i="2" a="1"/>
  <c r="Q8" i="2" s="1"/>
  <c r="Q9" i="2" a="1"/>
  <c r="Q9" i="2" s="1"/>
  <c r="Q10" i="2" a="1"/>
  <c r="Q10" i="2" s="1"/>
  <c r="Q3" i="2" a="1"/>
  <c r="Q3" i="2" s="1"/>
  <c r="Q11" i="2" a="1"/>
  <c r="Q11" i="2" s="1"/>
  <c r="Q6" i="2" a="1"/>
  <c r="Q6" i="2" s="1"/>
  <c r="Q2" i="2" a="1"/>
  <c r="Q2" i="2" s="1"/>
  <c r="Q4" i="2" a="1"/>
  <c r="Q4" i="2" s="1"/>
  <c r="Q12" i="2" a="1"/>
  <c r="Q12" i="2" s="1"/>
  <c r="Q5" i="2" a="1"/>
  <c r="Q5" i="2" s="1"/>
  <c r="Q13" i="2" a="1"/>
  <c r="Q13" i="2" s="1"/>
  <c r="Q7" i="2" a="1"/>
  <c r="Q7" i="2" s="1"/>
  <c r="N14" i="2"/>
  <c r="I10" i="2" l="1"/>
  <c r="R14" i="2"/>
  <c r="P6" i="2" s="1"/>
  <c r="R11" i="2"/>
  <c r="Q14" i="2"/>
  <c r="R8" i="2"/>
  <c r="R12" i="2"/>
  <c r="R6" i="2"/>
  <c r="R9" i="2"/>
  <c r="R3" i="2"/>
  <c r="R5" i="2"/>
  <c r="R4" i="2"/>
  <c r="R13" i="2"/>
  <c r="R2" i="2"/>
  <c r="R10" i="2"/>
  <c r="R7" i="2"/>
  <c r="D30" i="2" l="1"/>
  <c r="D31" i="2" s="1"/>
  <c r="C8" i="2"/>
  <c r="C3" i="2"/>
  <c r="C7" i="2"/>
  <c r="C4" i="2"/>
  <c r="C12" i="2"/>
  <c r="C5" i="2"/>
  <c r="C13" i="2"/>
  <c r="C6" i="2"/>
  <c r="C9" i="2"/>
  <c r="C2" i="2"/>
  <c r="C11" i="2"/>
  <c r="C10" i="2"/>
  <c r="I11" i="2"/>
  <c r="J11" i="2" s="1"/>
  <c r="J10" i="2"/>
  <c r="S3" i="2"/>
  <c r="T3" i="2"/>
  <c r="U3" i="2"/>
  <c r="S7" i="2"/>
  <c r="U7" i="2"/>
  <c r="T7" i="2"/>
  <c r="T4" i="2"/>
  <c r="U4" i="2"/>
  <c r="S4" i="2"/>
  <c r="U12" i="2"/>
  <c r="T12" i="2"/>
  <c r="S12" i="2"/>
  <c r="S5" i="2"/>
  <c r="T5" i="2"/>
  <c r="U5" i="2"/>
  <c r="U13" i="2"/>
  <c r="T13" i="2"/>
  <c r="S13" i="2"/>
  <c r="T6" i="2"/>
  <c r="S6" i="2"/>
  <c r="U6" i="2"/>
  <c r="T9" i="2"/>
  <c r="U9" i="2"/>
  <c r="S9" i="2"/>
  <c r="S2" i="2"/>
  <c r="T2" i="2"/>
  <c r="U2" i="2"/>
  <c r="U11" i="2"/>
  <c r="T11" i="2"/>
  <c r="S11" i="2"/>
  <c r="S10" i="2"/>
  <c r="T10" i="2"/>
  <c r="U10" i="2"/>
  <c r="P4" i="2"/>
  <c r="P11" i="2"/>
  <c r="P7" i="2"/>
  <c r="P10" i="2"/>
  <c r="P12" i="2"/>
  <c r="P9" i="2"/>
  <c r="P8" i="2"/>
  <c r="P2" i="2"/>
  <c r="P3" i="2"/>
  <c r="P13" i="2"/>
  <c r="P5" i="2"/>
  <c r="U8" i="2"/>
  <c r="T8" i="2"/>
  <c r="S8" i="2"/>
  <c r="V2" i="2" l="1" a="1"/>
  <c r="V2" i="2" s="1"/>
  <c r="V7" i="2" a="1"/>
  <c r="V7" i="2" s="1"/>
  <c r="V6" i="2" a="1"/>
  <c r="V6" i="2" s="1"/>
  <c r="V5" i="2" a="1"/>
  <c r="V5" i="2" s="1"/>
  <c r="V3" i="2" a="1"/>
  <c r="V3" i="2" s="1"/>
  <c r="V8" i="2" a="1"/>
  <c r="V8" i="2" s="1"/>
  <c r="V9" i="2" a="1"/>
  <c r="V9" i="2" s="1"/>
  <c r="V13" i="2" a="1"/>
  <c r="V13" i="2" s="1"/>
  <c r="V10" i="2" a="1"/>
  <c r="V10" i="2" s="1"/>
  <c r="V4" i="2" a="1"/>
  <c r="V4" i="2" s="1"/>
  <c r="V11" i="2" a="1"/>
  <c r="V11" i="2" s="1"/>
  <c r="V12" i="2" a="1"/>
  <c r="V12" i="2" s="1"/>
  <c r="C14" i="2" a="1"/>
  <c r="C14" i="2" s="1"/>
  <c r="W11" i="2" a="1"/>
  <c r="W11" i="2" s="1"/>
  <c r="W10" i="2" a="1"/>
  <c r="W10" i="2" s="1"/>
  <c r="W5" i="2" a="1"/>
  <c r="W5" i="2" s="1"/>
  <c r="W6" i="2" a="1"/>
  <c r="W6" i="2" s="1"/>
  <c r="W12" i="2" a="1"/>
  <c r="W12" i="2" s="1"/>
  <c r="W7" i="2" a="1"/>
  <c r="W7" i="2" s="1"/>
  <c r="W2" i="2" a="1"/>
  <c r="W2" i="2" s="1"/>
  <c r="W13" i="2" a="1"/>
  <c r="W13" i="2" s="1"/>
  <c r="W9" i="2" a="1"/>
  <c r="W9" i="2" s="1"/>
  <c r="W4" i="2" a="1"/>
  <c r="W4" i="2" s="1"/>
  <c r="W3" i="2" a="1"/>
  <c r="W3" i="2" s="1"/>
  <c r="W8" i="2" a="1"/>
  <c r="W8"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<sst xmlns="http://schemas.openxmlformats.org/spreadsheetml/2006/main" count="289" uniqueCount="130">
  <si>
    <t>Colors</t>
  </si>
  <si>
    <t>Position</t>
  </si>
  <si>
    <t>Angle</t>
  </si>
  <si>
    <t>Transparency</t>
  </si>
  <si>
    <t>Shadow</t>
  </si>
  <si>
    <t>[&gt;=1000]0,"k";[&lt;=-1000]-0,"k";0</t>
  </si>
  <si>
    <t>$#,##0;-$#,##0;0</t>
  </si>
  <si>
    <t>Month</t>
  </si>
  <si>
    <t>JAN</t>
  </si>
  <si>
    <t>FEB</t>
  </si>
  <si>
    <t>MAR</t>
  </si>
  <si>
    <t>APR</t>
  </si>
  <si>
    <t>MAY</t>
  </si>
  <si>
    <t>JUN</t>
  </si>
  <si>
    <t>JUL</t>
  </si>
  <si>
    <t>AUG</t>
  </si>
  <si>
    <t>SEP</t>
  </si>
  <si>
    <t>OCT</t>
  </si>
  <si>
    <t>NOV</t>
  </si>
  <si>
    <t>DEC</t>
  </si>
  <si>
    <t>Value</t>
  </si>
  <si>
    <t>Cursor</t>
  </si>
  <si>
    <t>Hobby</t>
  </si>
  <si>
    <t>Drive</t>
  </si>
  <si>
    <t>Travel</t>
  </si>
  <si>
    <t>Home</t>
  </si>
  <si>
    <t>Goal</t>
  </si>
  <si>
    <t>Actual</t>
  </si>
  <si>
    <t>Labels</t>
  </si>
  <si>
    <t>indent</t>
  </si>
  <si>
    <t>indentC</t>
  </si>
  <si>
    <t>Label</t>
  </si>
  <si>
    <t>Food</t>
  </si>
  <si>
    <t>Transport</t>
  </si>
  <si>
    <t>Shopping</t>
  </si>
  <si>
    <t>Housing</t>
  </si>
  <si>
    <t>Gym</t>
  </si>
  <si>
    <t>Other</t>
  </si>
  <si>
    <t>Label1</t>
  </si>
  <si>
    <t>Label2</t>
  </si>
  <si>
    <t>Label3</t>
  </si>
  <si>
    <t>Checking</t>
  </si>
  <si>
    <t>Saving</t>
  </si>
  <si>
    <t>Investments</t>
  </si>
  <si>
    <t>Rewards</t>
  </si>
  <si>
    <t>Digital Craft</t>
  </si>
  <si>
    <t>Inflow</t>
  </si>
  <si>
    <t>Sources</t>
  </si>
  <si>
    <t>Needs</t>
  </si>
  <si>
    <t>Savings</t>
  </si>
  <si>
    <t>Goals</t>
  </si>
  <si>
    <t>Debts</t>
  </si>
  <si>
    <t>Outflow</t>
  </si>
  <si>
    <t>Balance</t>
  </si>
  <si>
    <t>Budget Load</t>
  </si>
  <si>
    <t>Costs</t>
  </si>
  <si>
    <t>Indicator</t>
  </si>
  <si>
    <t>Num</t>
  </si>
  <si>
    <t>Row Labels</t>
  </si>
  <si>
    <t>Grand Total</t>
  </si>
  <si>
    <t>Max of Num</t>
  </si>
  <si>
    <t>Cursor1</t>
  </si>
  <si>
    <t>Cursor2</t>
  </si>
  <si>
    <t>Cursor3</t>
  </si>
  <si>
    <t>Inflow Sources</t>
  </si>
  <si>
    <t>Compare Costs</t>
  </si>
  <si>
    <t>Total</t>
  </si>
  <si>
    <t>Label txt</t>
  </si>
  <si>
    <t>Current</t>
  </si>
  <si>
    <t>Annual Plans</t>
  </si>
  <si>
    <t>Goals Plan</t>
  </si>
  <si>
    <t>Current0</t>
  </si>
  <si>
    <t>Structure</t>
  </si>
  <si>
    <t>Year</t>
  </si>
  <si>
    <t>Num Month</t>
  </si>
  <si>
    <t>Sum of Inflow</t>
  </si>
  <si>
    <t>Sum of Checking</t>
  </si>
  <si>
    <t>Sum of Saving</t>
  </si>
  <si>
    <t>Sum of Investments</t>
  </si>
  <si>
    <t>Sum of Digital Craft</t>
  </si>
  <si>
    <t>Sum of Rewards</t>
  </si>
  <si>
    <t>Sum of Costs</t>
  </si>
  <si>
    <t>Sum of Housing</t>
  </si>
  <si>
    <t>Sum of Food</t>
  </si>
  <si>
    <t>Sum of Transport</t>
  </si>
  <si>
    <t>Sum of Shopping</t>
  </si>
  <si>
    <t>Sum of Gym</t>
  </si>
  <si>
    <t>Sum of Other</t>
  </si>
  <si>
    <t>Sum of Goals</t>
  </si>
  <si>
    <t>Max of Num Month</t>
  </si>
  <si>
    <t>Home Plan</t>
  </si>
  <si>
    <t>Travel Plan</t>
  </si>
  <si>
    <t>Drive Plan</t>
  </si>
  <si>
    <t>Hobby Plan</t>
  </si>
  <si>
    <t>Average of Home Plan</t>
  </si>
  <si>
    <t>Average of Travel Plan</t>
  </si>
  <si>
    <t>Average of Drive Plan</t>
  </si>
  <si>
    <t>Average of Hobby Plan</t>
  </si>
  <si>
    <t>Plan</t>
  </si>
  <si>
    <t>Max of Goals</t>
  </si>
  <si>
    <t>Max of Home</t>
  </si>
  <si>
    <t>Max of Travel</t>
  </si>
  <si>
    <t>Max of Drive</t>
  </si>
  <si>
    <t>Max of Hobby</t>
  </si>
  <si>
    <t>Sum of Needs</t>
  </si>
  <si>
    <t>Sum of Savings</t>
  </si>
  <si>
    <t>Sum of Goal</t>
  </si>
  <si>
    <t>Sum of Debts</t>
  </si>
  <si>
    <t>Total Goals Plan</t>
  </si>
  <si>
    <t>Max of Total Goals Plan</t>
  </si>
  <si>
    <t>Inflow Cursor</t>
  </si>
  <si>
    <t>Budget</t>
  </si>
  <si>
    <t>Budget Previous</t>
  </si>
  <si>
    <t>Sum of Budget</t>
  </si>
  <si>
    <t>Sum of Budget Previous</t>
  </si>
  <si>
    <t>Budget Use</t>
  </si>
  <si>
    <t>Actual Change</t>
  </si>
  <si>
    <t>Sum of Balance</t>
  </si>
  <si>
    <t>Dashboard</t>
  </si>
  <si>
    <t>Personal Finance</t>
  </si>
  <si>
    <t>Total Flow</t>
  </si>
  <si>
    <t>#7088A9</t>
  </si>
  <si>
    <t>#9FB0C8</t>
  </si>
  <si>
    <t>#8DA0BD</t>
  </si>
  <si>
    <t>#3D506B</t>
  </si>
  <si>
    <t>#212743</t>
  </si>
  <si>
    <t>#202644</t>
  </si>
  <si>
    <t>#004679</t>
  </si>
  <si>
    <t>#181C3B</t>
  </si>
  <si>
    <t>ronenamoscpa.co.il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</si>
</sst>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quot;$&quot;* #,##0.00_);_(&quot;$&quot;* \(#,##0.00\);_(&quot;$&quot;* &quot;-&quot;??_);_(@_)"/>
    <numFmt numFmtId="165" formatCode="&quot;$&quot;###\ ###"/>
    <numFmt numFmtId="166" formatCode="_(&quot;$&quot;* #,##0_);_(&quot;$&quot;* \(#,##0\);_(&quot;$&quot;* &quot;-&quot;??_);_(@_)"/>
    <numFmt numFmtId="167" formatCode="[&gt;=1000]&quot;$&quot;0.0,&quot;k&quot;;[&lt;=-1000]&quot;$&quot;\-0.0,&quot;k&quot;;&quot;$&quot;0"/>
    <numFmt numFmtId="168" formatCode="[&gt;=1000]\+&quot;$&quot;0.0,&quot;k&quot;;[&lt;=-1000]&quot;$&quot;\-0.0,&quot;k&quot;;\+&quot;$&quot;0"/>
  </numFmts>
  <fonts count="11" x14ac:knownFonts="1">
    <font>
      <sz val="11"/>
      <color theme="1"/>
      <name val="Aptos Narrow"/>
      <family val="2"/>
      <scheme val="minor"/>
    </font>
    <font>
      <sz val="11"/>
      <name val="Aptos Narrow"/>
      <family val="2"/>
      <scheme val="minor"/>
    </font>
    <font>
      <sz val="11"/>
      <color theme="1"/>
      <name val="Aptos Narrow"/>
      <family val="2"/>
      <scheme val="minor"/>
    </font>
    <font>
      <b/>
      <sz val="11"/>
      <color theme="1"/>
      <name val="Aptos Narrow"/>
      <family val="2"/>
      <scheme val="minor"/>
    </font>
    <font>
      <sz val="8"/>
      <name val="Aptos Narrow"/>
      <family val="2"/>
      <scheme val="minor"/>
    </font>
    <font>
      <b/>
      <sz val="10"/>
      <name val="Aptos Narrow"/>
      <family val="2"/>
      <scheme val="minor"/>
    </font>
    <font>
      <sz val="10"/>
      <color theme="1"/>
      <name val="Aptos Narrow"/>
      <family val="2"/>
      <scheme val="minor"/>
    </font>
    <font>
      <sz val="11"/>
      <color theme="0"/>
      <name val="Aptos Narrow"/>
      <family val="2"/>
      <scheme val="minor"/>
    </font>
    <font>
      <u/>
      <sz val="11"/>
      <color theme="10"/>
      <name val="Aptos Narrow"/>
      <family val="2"/>
      <scheme val="minor"/>
    </font>
    <font>
      <u/>
      <sz val="26"/>
      <color rgb="FFE6E2F5"/>
      <name val="Aptos Narrow"/>
      <family val="2"/>
      <scheme val="minor"/>
    </font>
    <font>
      <sz val="26"/>
      <color rgb="FFE6E2F5"/>
      <name val="Aptos Narrow"/>
      <family val="2"/>
      <scheme val="minor"/>
    </font>
  </fonts>
  <fills count="13">
    <fill>
      <patternFill patternType="none"/>
    </fill>
    <fill>
      <patternFill patternType="gray125"/>
    </fill>
    <fill>
      <patternFill patternType="solid">
        <fgColor rgb="FF001F34"/>
        <bgColor indexed="64"/>
      </patternFill>
    </fill>
    <fill>
      <patternFill patternType="solid">
        <fgColor rgb="FFE6E2F5"/>
        <bgColor indexed="64"/>
      </patternFill>
    </fill>
    <fill>
      <patternFill patternType="solid">
        <fgColor rgb="FF7088A9"/>
        <bgColor indexed="64"/>
      </patternFill>
    </fill>
    <fill>
      <patternFill patternType="solid">
        <fgColor rgb="FF9FB0C8"/>
        <bgColor indexed="64"/>
      </patternFill>
    </fill>
    <fill>
      <patternFill patternType="solid">
        <fgColor rgb="FF8DA0BD"/>
        <bgColor indexed="64"/>
      </patternFill>
    </fill>
    <fill>
      <patternFill patternType="solid">
        <fgColor rgb="FF3D506B"/>
        <bgColor indexed="64"/>
      </patternFill>
    </fill>
    <fill>
      <patternFill patternType="solid">
        <fgColor rgb="FF212743"/>
        <bgColor indexed="64"/>
      </patternFill>
    </fill>
    <fill>
      <patternFill patternType="solid">
        <fgColor rgb="FF202644"/>
        <bgColor indexed="64"/>
      </patternFill>
    </fill>
    <fill>
      <patternFill patternType="solid">
        <fgColor rgb="FFF4F5FC"/>
        <bgColor indexed="64"/>
      </patternFill>
    </fill>
    <fill>
      <patternFill patternType="solid">
        <fgColor rgb="FF004679"/>
        <bgColor indexed="64"/>
      </patternFill>
    </fill>
    <fill>
      <patternFill patternType="solid">
        <fgColor rgb="FF181C3B"/>
        <bgColor indexed="64"/>
      </patternFill>
    </fill>
  </fills>
  <borders count="1">
    <border>
      <left/>
      <right/>
      <top/>
      <bottom/>
      <diagonal/>
    </border>
  </borders>
  <cellStyleXfs count="4">
    <xf numFmtId="0" fontId="0" fillId="0" borderId="0"/>
    <xf numFmtId="164" fontId="2" fillId="0" borderId="0" applyFont="0" applyFill="0" applyBorder="0" applyAlignment="0" applyProtection="0"/>
    <xf numFmtId="9" fontId="2" fillId="0" borderId="0" applyFont="0" applyFill="0" applyBorder="0" applyAlignment="0" applyProtection="0"/>
    <xf numFmtId="0" fontId="8" fillId="0" borderId="0" applyNumberFormat="0" applyFill="0" applyBorder="0" applyAlignment="0" applyProtection="0"/>
  </cellStyleXfs>
  <cellXfs count="40">
    <xf numFmtId="0" fontId="0" fillId="0" borderId="0" xfId="0"/>
    <xf numFmtId="0" fontId="1" fillId="0" borderId="0" xfId="0" applyFont="1" applyAlignment="1">
      <alignment horizontal="center"/>
    </xf>
    <xf numFmtId="0" fontId="0" fillId="0" borderId="0" xfId="0" applyAlignment="1">
      <alignment horizontal="center"/>
    </xf>
    <xf numFmtId="0" fontId="0" fillId="0" borderId="0" xfId="0" applyAlignment="1">
      <alignment horizontal="left"/>
    </xf>
    <xf numFmtId="9" fontId="0" fillId="0" borderId="0" xfId="0" applyNumberFormat="1"/>
    <xf numFmtId="0" fontId="0" fillId="2" borderId="0" xfId="0" applyFill="1"/>
    <xf numFmtId="0" fontId="0" fillId="3" borderId="0" xfId="0" applyFill="1"/>
    <xf numFmtId="0" fontId="0" fillId="4" borderId="0" xfId="0" applyFill="1"/>
    <xf numFmtId="0" fontId="3" fillId="0" borderId="0" xfId="0" applyFont="1" applyAlignment="1">
      <alignment horizontal="center"/>
    </xf>
    <xf numFmtId="9" fontId="0" fillId="0" borderId="0" xfId="0" applyNumberFormat="1" applyAlignment="1">
      <alignment horizontal="center"/>
    </xf>
    <xf numFmtId="9" fontId="3" fillId="0" borderId="0" xfId="0" applyNumberFormat="1" applyFont="1" applyAlignment="1">
      <alignment horizontal="center"/>
    </xf>
    <xf numFmtId="165" fontId="3" fillId="0" borderId="0" xfId="0" applyNumberFormat="1" applyFont="1"/>
    <xf numFmtId="166" fontId="0" fillId="0" borderId="0" xfId="1" applyNumberFormat="1" applyFont="1"/>
    <xf numFmtId="164" fontId="0" fillId="0" borderId="0" xfId="0" applyNumberFormat="1"/>
    <xf numFmtId="0" fontId="3" fillId="0" borderId="0" xfId="0" applyFont="1"/>
    <xf numFmtId="167" fontId="0" fillId="0" borderId="0" xfId="0" applyNumberFormat="1"/>
    <xf numFmtId="0" fontId="0" fillId="0" borderId="0" xfId="0" pivotButton="1"/>
    <xf numFmtId="10" fontId="0" fillId="0" borderId="0" xfId="0" applyNumberFormat="1"/>
    <xf numFmtId="166" fontId="0" fillId="0" borderId="0" xfId="1" applyNumberFormat="1" applyFont="1" applyAlignment="1">
      <alignment horizontal="center"/>
    </xf>
    <xf numFmtId="166" fontId="0" fillId="0" borderId="0" xfId="0" applyNumberFormat="1" applyAlignment="1">
      <alignment horizontal="center"/>
    </xf>
    <xf numFmtId="0" fontId="3" fillId="0" borderId="0" xfId="0" applyFont="1" applyAlignment="1">
      <alignment horizontal="right"/>
    </xf>
    <xf numFmtId="0" fontId="0" fillId="0" borderId="0" xfId="0" applyAlignment="1">
      <alignment horizontal="right"/>
    </xf>
    <xf numFmtId="9" fontId="0" fillId="0" borderId="0" xfId="2" applyFont="1" applyAlignment="1">
      <alignment horizontal="center"/>
    </xf>
    <xf numFmtId="166" fontId="3" fillId="0" borderId="0" xfId="1" applyNumberFormat="1" applyFont="1"/>
    <xf numFmtId="0" fontId="5" fillId="0" borderId="0" xfId="0" applyFont="1" applyAlignment="1">
      <alignment horizontal="left"/>
    </xf>
    <xf numFmtId="168" fontId="0" fillId="0" borderId="0" xfId="0" applyNumberFormat="1"/>
    <xf numFmtId="0" fontId="5" fillId="0" borderId="0" xfId="0" applyFont="1"/>
    <xf numFmtId="0" fontId="3" fillId="0" borderId="0" xfId="0" applyFont="1" applyAlignment="1">
      <alignment horizontal="left"/>
    </xf>
    <xf numFmtId="166" fontId="6" fillId="0" borderId="0" xfId="0" applyNumberFormat="1" applyFont="1"/>
    <xf numFmtId="0" fontId="0" fillId="5" borderId="0" xfId="0" applyFill="1"/>
    <xf numFmtId="0" fontId="0" fillId="6" borderId="0" xfId="0" applyFill="1"/>
    <xf numFmtId="0" fontId="7" fillId="7" borderId="0" xfId="0" applyFont="1" applyFill="1"/>
    <xf numFmtId="0" fontId="7" fillId="8" borderId="0" xfId="0" applyFont="1" applyFill="1"/>
    <xf numFmtId="0" fontId="7" fillId="9" borderId="0" xfId="0" applyFont="1" applyFill="1"/>
    <xf numFmtId="0" fontId="7" fillId="10" borderId="0" xfId="0" applyFont="1" applyFill="1"/>
    <xf numFmtId="0" fontId="7" fillId="0" borderId="0" xfId="0" applyFont="1"/>
    <xf numFmtId="0" fontId="7" fillId="11" borderId="0" xfId="0" applyFont="1" applyFill="1"/>
    <xf numFmtId="0" fontId="7" fillId="12" borderId="0" xfId="0" applyFont="1" applyFill="1"/>
    <xf numFmtId="0" fontId="9" fillId="4" borderId="0" xfId="3" applyFont="1" applyFill="1"/>
    <xf numFmtId="0" fontId="10" fillId="4" borderId="0" xfId="0" applyFont="1" applyFill="1"/>
  </cellXfs>
  <cellStyles count="4">
    <cellStyle name="Currency" xfId="1" builtinId="4"/>
    <cellStyle name="Hyperlink" xfId="3" builtinId="8"/>
    <cellStyle name="Normal" xfId="0" builtinId="0"/>
    <cellStyle name="Percent" xfId="2" builtinId="5"/>
  </cellStyles>
  <dxfs count="71">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center" vertical="bottom" textRotation="0" wrapText="0" indent="0" justifyLastLine="0" shrinkToFit="0" readingOrder="0"/>
    </dxf>
    <dxf>
      <font>
        <b/>
        <color theme="1"/>
      </font>
      <border>
        <bottom style="thin">
          <color theme="4"/>
        </bottom>
        <vertical/>
        <horizontal/>
      </border>
    </dxf>
    <dxf>
      <font>
        <color theme="1"/>
      </font>
      <fill>
        <patternFill>
          <bgColor theme="0"/>
        </patternFill>
      </fill>
      <border diagonalUp="0" diagonalDown="0">
        <left/>
        <right/>
        <top/>
        <bottom/>
        <vertical/>
        <horizontal/>
      </border>
    </dxf>
    <dxf>
      <font>
        <b/>
        <color theme="1"/>
      </font>
      <border>
        <bottom style="thin">
          <color theme="4"/>
        </bottom>
        <vertical/>
        <horizontal/>
      </border>
    </dxf>
    <dxf>
      <font>
        <color theme="1"/>
      </font>
      <fill>
        <patternFill>
          <bgColor rgb="FFEAF2FA"/>
        </patternFill>
      </fill>
      <border diagonalUp="0" diagonalDown="0">
        <left/>
        <right/>
        <top/>
        <bottom/>
        <vertical/>
        <horizontal/>
      </border>
    </dxf>
    <dxf>
      <font>
        <b/>
        <color theme="1"/>
      </font>
      <border>
        <bottom style="thin">
          <color theme="4"/>
        </bottom>
        <vertical/>
        <horizontal/>
      </border>
    </dxf>
    <dxf>
      <font>
        <color theme="0"/>
      </font>
      <fill>
        <patternFill>
          <bgColor rgb="FFEAF2FA"/>
        </patternFill>
      </fill>
      <border diagonalUp="0" diagonalDown="0">
        <left/>
        <right/>
        <top/>
        <bottom/>
        <vertical/>
        <horizontal/>
      </border>
    </dxf>
    <dxf>
      <font>
        <b/>
        <color theme="1"/>
      </font>
      <border>
        <bottom style="thin">
          <color theme="4"/>
        </bottom>
        <vertical/>
        <horizontal/>
      </border>
    </dxf>
    <dxf>
      <font>
        <color theme="0"/>
      </font>
      <fill>
        <patternFill>
          <bgColor rgb="FF002845"/>
        </patternFill>
      </fill>
      <border diagonalUp="0" diagonalDown="0">
        <left/>
        <right/>
        <top/>
        <bottom/>
        <vertical/>
        <horizontal/>
      </border>
    </dxf>
    <dxf>
      <font>
        <b/>
        <color theme="1"/>
      </font>
      <border>
        <bottom style="thin">
          <color theme="4"/>
        </bottom>
        <vertical/>
        <horizontal/>
      </border>
    </dxf>
    <dxf>
      <font>
        <color theme="0"/>
      </font>
      <fill>
        <patternFill>
          <bgColor rgb="FFEAF2FA"/>
        </patternFill>
      </fill>
      <border diagonalUp="0" diagonalDown="0">
        <left/>
        <right/>
        <top/>
        <bottom/>
        <vertical/>
        <horizontal/>
      </border>
    </dxf>
    <dxf>
      <font>
        <b/>
        <color theme="1"/>
      </font>
      <border>
        <bottom style="thin">
          <color theme="4"/>
        </bottom>
        <vertical/>
        <horizontal/>
      </border>
    </dxf>
    <dxf>
      <font>
        <color theme="0"/>
      </font>
      <fill>
        <patternFill>
          <bgColor rgb="FFEAF2FA"/>
        </patternFill>
      </fill>
      <border diagonalUp="0" diagonalDown="0">
        <left/>
        <right/>
        <top/>
        <bottom/>
        <vertical/>
        <horizontal/>
      </border>
    </dxf>
    <dxf>
      <font>
        <b/>
        <color theme="1"/>
      </font>
      <border>
        <bottom style="thin">
          <color theme="4"/>
        </bottom>
        <vertical/>
        <horizontal/>
      </border>
    </dxf>
    <dxf>
      <font>
        <color theme="0"/>
      </font>
      <fill>
        <patternFill>
          <bgColor rgb="FF002946"/>
        </patternFill>
      </fill>
      <border diagonalUp="0" diagonalDown="0">
        <left/>
        <right/>
        <top/>
        <bottom/>
        <vertical/>
        <horizontal/>
      </border>
    </dxf>
    <dxf>
      <font>
        <b/>
        <color theme="1"/>
      </font>
      <border>
        <bottom style="thin">
          <color theme="4"/>
        </bottom>
        <vertical/>
        <horizontal/>
      </border>
    </dxf>
    <dxf>
      <font>
        <color theme="0"/>
      </font>
      <fill>
        <patternFill>
          <bgColor rgb="FF002946"/>
        </patternFill>
      </fill>
      <border diagonalUp="0" diagonalDown="0">
        <left/>
        <right/>
        <top/>
        <bottom/>
        <vertical/>
        <horizontal/>
      </border>
    </dxf>
    <dxf>
      <font>
        <b/>
        <color theme="1"/>
      </font>
      <border>
        <bottom style="thin">
          <color theme="4"/>
        </bottom>
        <vertical/>
        <horizontal/>
      </border>
    </dxf>
    <dxf>
      <font>
        <color theme="0"/>
      </font>
      <fill>
        <patternFill>
          <bgColor rgb="FFF4F5FC"/>
        </patternFill>
      </fill>
      <border diagonalUp="0" diagonalDown="0">
        <left/>
        <right/>
        <top/>
        <bottom/>
        <vertical/>
        <horizontal/>
      </border>
    </dxf>
    <dxf>
      <font>
        <b/>
        <color theme="1"/>
      </font>
      <border>
        <bottom style="thin">
          <color theme="4"/>
        </bottom>
        <vertical/>
        <horizontal/>
      </border>
    </dxf>
    <dxf>
      <font>
        <color theme="0"/>
      </font>
      <fill>
        <patternFill>
          <bgColor rgb="FFF4F5FC"/>
        </patternFill>
      </fill>
      <border diagonalUp="0" diagonalDown="0">
        <left/>
        <right/>
        <top/>
        <bottom/>
        <vertical/>
        <horizontal/>
      </border>
    </dxf>
    <dxf>
      <font>
        <b/>
        <color theme="1"/>
      </font>
      <border>
        <bottom style="thin">
          <color theme="4"/>
        </bottom>
        <vertical/>
        <horizontal/>
      </border>
    </dxf>
    <dxf>
      <font>
        <color theme="0"/>
      </font>
      <fill>
        <patternFill>
          <bgColor theme="0"/>
        </patternFill>
      </fill>
      <border diagonalUp="0" diagonalDown="0">
        <left/>
        <right/>
        <top/>
        <bottom/>
        <vertical/>
        <horizontal/>
      </border>
    </dxf>
    <dxf>
      <font>
        <b/>
        <color theme="1"/>
      </font>
      <border>
        <bottom style="thin">
          <color theme="4"/>
        </bottom>
        <vertical/>
        <horizontal/>
      </border>
    </dxf>
    <dxf>
      <font>
        <color theme="0"/>
      </font>
      <fill>
        <patternFill>
          <bgColor rgb="FFF4F5FC"/>
        </patternFill>
      </fill>
      <border diagonalUp="0" diagonalDown="0">
        <left/>
        <right/>
        <top/>
        <bottom/>
        <vertical/>
        <horizontal/>
      </border>
    </dxf>
    <dxf>
      <font>
        <b/>
        <color theme="1"/>
      </font>
      <border>
        <bottom style="thin">
          <color theme="4"/>
        </bottom>
        <vertical/>
        <horizontal/>
      </border>
    </dxf>
    <dxf>
      <font>
        <color theme="1"/>
      </font>
      <fill>
        <patternFill>
          <bgColor rgb="FF011F33"/>
        </patternFill>
      </fill>
      <border diagonalUp="0" diagonalDown="0">
        <left/>
        <right/>
        <top/>
        <bottom/>
        <vertical/>
        <horizontal/>
      </border>
    </dxf>
    <dxf>
      <font>
        <b/>
        <color theme="1"/>
      </font>
      <border>
        <bottom style="thin">
          <color theme="4"/>
        </bottom>
        <vertical/>
        <horizontal/>
      </border>
    </dxf>
    <dxf>
      <font>
        <color theme="1"/>
      </font>
      <fill>
        <patternFill>
          <bgColor rgb="FF17274B"/>
        </patternFill>
      </fill>
      <border diagonalUp="0" diagonalDown="0">
        <left/>
        <right/>
        <top/>
        <bottom/>
        <vertical/>
        <horizontal/>
      </border>
    </dxf>
    <dxf>
      <font>
        <b/>
        <color theme="1"/>
      </font>
      <border>
        <bottom style="thin">
          <color theme="4"/>
        </bottom>
        <vertical/>
        <horizontal/>
      </border>
    </dxf>
    <dxf>
      <font>
        <color theme="1"/>
      </font>
      <fill>
        <patternFill>
          <bgColor rgb="FFF4F5FC"/>
        </patternFill>
      </fill>
      <border diagonalUp="0" diagonalDown="0">
        <left/>
        <right/>
        <top/>
        <bottom/>
        <vertical/>
        <horizontal/>
      </border>
    </dxf>
    <dxf>
      <font>
        <b/>
        <color theme="1"/>
      </font>
      <border>
        <bottom style="thin">
          <color theme="4"/>
        </bottom>
        <vertical/>
        <horizontal/>
      </border>
    </dxf>
    <dxf>
      <font>
        <color theme="1"/>
      </font>
      <fill>
        <patternFill>
          <bgColor rgb="FFEAF2FA"/>
        </patternFill>
      </fill>
      <border diagonalUp="0" diagonalDown="0">
        <left/>
        <right/>
        <top/>
        <bottom/>
        <vertical/>
        <horizontal/>
      </border>
    </dxf>
    <dxf>
      <font>
        <b/>
        <color theme="1"/>
      </font>
      <border>
        <bottom style="thin">
          <color theme="4"/>
        </bottom>
        <vertical/>
        <horizontal/>
      </border>
    </dxf>
    <dxf>
      <font>
        <color theme="1"/>
      </font>
      <fill>
        <patternFill>
          <bgColor rgb="FF17274B"/>
        </patternFill>
      </fill>
      <border diagonalUp="0" diagonalDown="0">
        <left/>
        <right/>
        <top/>
        <bottom/>
        <vertical/>
        <horizontal/>
      </border>
    </dxf>
    <dxf>
      <font>
        <b/>
        <color theme="1"/>
      </font>
      <border>
        <bottom style="thin">
          <color theme="4"/>
        </bottom>
        <vertical/>
        <horizontal/>
      </border>
    </dxf>
    <dxf>
      <font>
        <color theme="1"/>
      </font>
      <fill>
        <patternFill>
          <bgColor rgb="FF202644"/>
        </patternFill>
      </fill>
      <border diagonalUp="0" diagonalDown="0">
        <left/>
        <right/>
        <top/>
        <bottom/>
        <vertical/>
        <horizontal/>
      </border>
    </dxf>
  </dxfs>
  <tableStyles count="18" defaultTableStyle="TableStyleMedium2" defaultPivotStyle="PivotStyleLight16">
    <tableStyle name="SlicerStyleLight1 2" pivot="0" table="0" count="10" xr9:uid="{91B987AF-6F79-4A1F-8DB6-4BBBE5764DEC}">
      <tableStyleElement type="wholeTable" dxfId="70"/>
      <tableStyleElement type="headerRow" dxfId="69"/>
    </tableStyle>
    <tableStyle name="SlicerStyleLight1 2 2" pivot="0" table="0" count="10" xr9:uid="{9CF34B81-85D0-47BB-8E13-1486A47CE5E9}">
      <tableStyleElement type="wholeTable" dxfId="68"/>
      <tableStyleElement type="headerRow" dxfId="67"/>
    </tableStyle>
    <tableStyle name="SlicerStyleLight1 2 2 2" pivot="0" table="0" count="10" xr9:uid="{820FD331-A86D-4C2A-B229-6E6A1F6352C9}">
      <tableStyleElement type="wholeTable" dxfId="66"/>
      <tableStyleElement type="headerRow" dxfId="65"/>
    </tableStyle>
    <tableStyle name="SlicerStyleLight1 2 2 3" pivot="0" table="0" count="10" xr9:uid="{C584D483-DC1E-44CE-8E27-0309035EB7B4}">
      <tableStyleElement type="wholeTable" dxfId="64"/>
      <tableStyleElement type="headerRow" dxfId="63"/>
    </tableStyle>
    <tableStyle name="SlicerStyleLight1 2 2 4" pivot="0" table="0" count="10" xr9:uid="{1BD47B51-9168-400F-8BE3-5D076D44DABF}">
      <tableStyleElement type="wholeTable" dxfId="62"/>
      <tableStyleElement type="headerRow" dxfId="61"/>
    </tableStyle>
    <tableStyle name="SlicerStyleLight1 2 3" pivot="0" table="0" count="10" xr9:uid="{60C362B8-879B-4232-A957-65EC18CFBFB9}">
      <tableStyleElement type="wholeTable" dxfId="60"/>
      <tableStyleElement type="headerRow" dxfId="59"/>
    </tableStyle>
    <tableStyle name="SlicerStyleLight1 2 4" pivot="0" table="0" count="10" xr9:uid="{9DF172A0-EE9E-48F8-B60A-443E1FCBCFCB}">
      <tableStyleElement type="wholeTable" dxfId="58"/>
      <tableStyleElement type="headerRow" dxfId="57"/>
    </tableStyle>
    <tableStyle name="SlicerStyleLight1 2 4 2" pivot="0" table="0" count="10" xr9:uid="{4E6D3CD9-52E4-42DA-B9CF-A420938D06C9}">
      <tableStyleElement type="wholeTable" dxfId="56"/>
      <tableStyleElement type="headerRow" dxfId="55"/>
    </tableStyle>
    <tableStyle name="SlicerStyleLight1 2 4 3" pivot="0" table="0" count="10" xr9:uid="{C9A31FF2-DFBC-4744-83E3-F4D8D0E7C7F2}">
      <tableStyleElement type="wholeTable" dxfId="54"/>
      <tableStyleElement type="headerRow" dxfId="53"/>
    </tableStyle>
    <tableStyle name="SlicerStyleLight1 2 4 3 2" pivot="0" table="0" count="10" xr9:uid="{3E227452-C3AA-4E91-9C71-731DA5072569}">
      <tableStyleElement type="wholeTable" dxfId="52"/>
      <tableStyleElement type="headerRow" dxfId="51"/>
    </tableStyle>
    <tableStyle name="SlicerStyleLight1 2 4 3 3" pivot="0" table="0" count="10" xr9:uid="{A4735FCF-8251-4869-95C9-8E730A941D81}">
      <tableStyleElement type="wholeTable" dxfId="50"/>
      <tableStyleElement type="headerRow" dxfId="49"/>
    </tableStyle>
    <tableStyle name="SlicerStyleLight1 2 4 3 3 2" pivot="0" table="0" count="10" xr9:uid="{7AEE6750-10ED-460E-B0BE-9CE7ED332230}">
      <tableStyleElement type="wholeTable" dxfId="48"/>
      <tableStyleElement type="headerRow" dxfId="47"/>
    </tableStyle>
    <tableStyle name="SlicerStyleLight1 2 4 3 4" pivot="0" table="0" count="10" xr9:uid="{A7B68132-4917-4B14-AE78-3FBABA050FBE}">
      <tableStyleElement type="wholeTable" dxfId="46"/>
      <tableStyleElement type="headerRow" dxfId="45"/>
    </tableStyle>
    <tableStyle name="SlicerStyleLight1 2 4 3 4 2" pivot="0" table="0" count="10" xr9:uid="{64C5D9DB-46EE-444E-B26E-9BDEC4856383}">
      <tableStyleElement type="wholeTable" dxfId="44"/>
      <tableStyleElement type="headerRow" dxfId="43"/>
    </tableStyle>
    <tableStyle name="SlicerStyleLight1 2 4 4" pivot="0" table="0" count="10" xr9:uid="{9B01805E-F555-4EEE-9C90-174C54D1FB35}">
      <tableStyleElement type="wholeTable" dxfId="42"/>
      <tableStyleElement type="headerRow" dxfId="41"/>
    </tableStyle>
    <tableStyle name="SlicerStyleLight1 2 4 5" pivot="0" table="0" count="10" xr9:uid="{75E81A1C-AB32-4B7F-ADD2-E9F9A1606C24}">
      <tableStyleElement type="wholeTable" dxfId="40"/>
      <tableStyleElement type="headerRow" dxfId="39"/>
    </tableStyle>
    <tableStyle name="SlicerStyleLight1 2 5" pivot="0" table="0" count="10" xr9:uid="{E869B048-10E8-49BC-852C-4DF69C61EDB7}">
      <tableStyleElement type="wholeTable" dxfId="38"/>
      <tableStyleElement type="headerRow" dxfId="37"/>
    </tableStyle>
    <tableStyle name="SlicerStyleLight1 2 5 2" pivot="0" table="0" count="10" xr9:uid="{4DC3CB62-4AB4-4ECB-A6E4-0BD096A26DAC}">
      <tableStyleElement type="wholeTable" dxfId="36"/>
      <tableStyleElement type="headerRow" dxfId="35"/>
    </tableStyle>
  </tableStyles>
  <colors>
    <mruColors>
      <color rgb="FFE6E2F5"/>
      <color rgb="FFB5C2D3"/>
      <color rgb="FF49526F"/>
      <color rgb="FF606C92"/>
      <color rgb="FF747FA4"/>
      <color rgb="FF003258"/>
      <color rgb="FF29A3FF"/>
      <color rgb="FF183F66"/>
      <color rgb="FF17264D"/>
      <color rgb="FF142244"/>
    </mruColors>
  </colors>
  <extLst>
    <ext xmlns:x14="http://schemas.microsoft.com/office/spreadsheetml/2009/9/main" uri="{46F421CA-312F-682f-3DD2-61675219B42D}">
      <x14:dxfs count="144">
        <dxf>
          <font>
            <b/>
            <i val="0"/>
            <color rgb="FF00FFFF"/>
          </font>
          <fill>
            <patternFill patternType="solid">
              <fgColor auto="1"/>
              <bgColor rgb="FF202644"/>
            </patternFill>
          </fill>
          <border diagonalUp="0" diagonalDown="0">
            <left/>
            <right/>
            <top/>
            <bottom/>
            <vertical/>
            <horizontal/>
          </border>
        </dxf>
        <dxf>
          <font>
            <b/>
            <i val="0"/>
            <color rgb="FF00FFFF"/>
          </font>
          <fill>
            <patternFill patternType="solid">
              <fgColor auto="1"/>
              <bgColor rgb="FF202644"/>
            </patternFill>
          </fill>
          <border diagonalUp="0" diagonalDown="0">
            <left/>
            <right/>
            <top/>
            <bottom/>
            <vertical/>
            <horizontal/>
          </border>
        </dxf>
        <dxf>
          <font>
            <b/>
            <i val="0"/>
            <color theme="1"/>
          </font>
          <fill>
            <patternFill patternType="solid">
              <fgColor auto="1"/>
              <bgColor theme="0"/>
            </patternFill>
          </fill>
          <border diagonalUp="0" diagonalDown="0">
            <left/>
            <right/>
            <top/>
            <bottom/>
            <vertical/>
            <horizontal/>
          </border>
        </dxf>
        <dxf>
          <font>
            <b/>
            <i val="0"/>
            <color rgb="FF004679"/>
          </font>
          <fill>
            <patternFill patternType="solid">
              <fgColor auto="1"/>
              <bgColor theme="0"/>
            </patternFill>
          </fill>
          <border diagonalUp="0" diagonalDown="0">
            <left/>
            <right/>
            <top/>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b/>
            <i val="0"/>
            <color theme="1"/>
          </font>
          <fill>
            <patternFill patternType="solid">
              <fgColor auto="1"/>
              <bgColor theme="0"/>
            </pattern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5882B3"/>
          </font>
          <fill>
            <patternFill patternType="solid">
              <fgColor rgb="FFFFFFFF"/>
              <bgColor theme="0"/>
            </patternFill>
          </fill>
          <border diagonalUp="0" diagonalDown="0">
            <left/>
            <right/>
            <top/>
            <bottom/>
            <vertical/>
            <horizontal/>
          </border>
        </dxf>
        <dxf>
          <font>
            <b/>
            <i val="0"/>
            <color rgb="FF00FFFF"/>
          </font>
          <fill>
            <patternFill patternType="solid">
              <fgColor auto="1"/>
              <bgColor rgb="FF202644"/>
            </patternFill>
          </fill>
          <border diagonalUp="0" diagonalDown="0">
            <left/>
            <right/>
            <top/>
            <bottom/>
            <vertical/>
            <horizontal/>
          </border>
        </dxf>
        <dxf>
          <font>
            <b/>
            <i val="0"/>
            <color rgb="FF00FFFF"/>
          </font>
          <fill>
            <patternFill patternType="solid">
              <fgColor auto="1"/>
              <bgColor rgb="FF202644"/>
            </patternFill>
          </fill>
          <border diagonalUp="0" diagonalDown="0">
            <left/>
            <right/>
            <top/>
            <bottom/>
            <vertical/>
            <horizontal/>
          </border>
        </dxf>
        <dxf>
          <font>
            <b/>
            <i val="0"/>
            <color theme="1"/>
          </font>
          <fill>
            <patternFill patternType="solid">
              <fgColor auto="1"/>
              <bgColor rgb="FFEAF2FA"/>
            </patternFill>
          </fill>
          <border diagonalUp="0" diagonalDown="0">
            <left/>
            <right/>
            <top/>
            <bottom/>
            <vertical/>
            <horizontal/>
          </border>
        </dxf>
        <dxf>
          <font>
            <b/>
            <i val="0"/>
            <color rgb="FF004679"/>
          </font>
          <fill>
            <patternFill patternType="solid">
              <fgColor auto="1"/>
              <bgColor rgb="FFEAF2FA"/>
            </patternFill>
          </fill>
          <border diagonalUp="0" diagonalDown="0">
            <left/>
            <right/>
            <top/>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b/>
            <i val="0"/>
            <color theme="1"/>
          </font>
          <fill>
            <patternFill patternType="solid">
              <fgColor auto="1"/>
              <bgColor rgb="FFEAF2FA"/>
            </pattern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5882B3"/>
          </font>
          <fill>
            <patternFill patternType="solid">
              <fgColor rgb="FFFFFFFF"/>
              <bgColor rgb="FFEAF2FA"/>
            </pattern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2"/>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2"/>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11"/>
            <color theme="0"/>
          </font>
          <fill>
            <patternFill patternType="solid">
              <fgColor auto="1"/>
              <bgColor rgb="FF77ABDF"/>
            </pattern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11"/>
            <color theme="1"/>
          </font>
          <fill>
            <patternFill patternType="solid">
              <fgColor rgb="FFFFFFFF"/>
              <bgColor theme="0"/>
            </pattern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2"/>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2"/>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11"/>
            <color rgb="FF014456"/>
          </font>
          <fill>
            <gradientFill degree="90">
              <stop position="0">
                <color rgb="FF16BBC9"/>
              </stop>
              <stop position="1">
                <color rgb="FFBEFBFF"/>
              </stop>
            </gradient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11"/>
            <color theme="1"/>
          </font>
          <fill>
            <patternFill patternType="solid">
              <fgColor rgb="FFFFFFFF"/>
              <bgColor rgb="FF3E5F86"/>
            </pattern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1"/>
            <color rgb="FF000000"/>
          </font>
          <fill>
            <gradientFill degree="90">
              <stop position="0">
                <color rgb="FFF8E162"/>
              </stop>
              <stop position="1">
                <color rgb="FFFCF7E0"/>
              </stop>
            </gradientFill>
          </fill>
          <border diagonalUp="0" diagonalDown="0">
            <left/>
            <right/>
            <top/>
            <bottom/>
            <vertical/>
            <horizontal/>
          </border>
        </dxf>
        <dxf>
          <font>
            <sz val="11"/>
            <color rgb="FF000000"/>
          </font>
          <fill>
            <gradientFill degree="90">
              <stop position="0">
                <color rgb="FFF8E162"/>
              </stop>
              <stop position="1">
                <color rgb="FFFCF7E0"/>
              </stop>
            </gradientFill>
          </fill>
          <border diagonalUp="0" diagonalDown="0">
            <left/>
            <right/>
            <top/>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11"/>
            <color theme="0"/>
          </font>
          <fill>
            <patternFill patternType="solid">
              <fgColor auto="1"/>
              <bgColor rgb="FF77ABDF"/>
            </pattern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11"/>
            <color theme="1"/>
          </font>
          <fill>
            <patternFill patternType="solid">
              <fgColor rgb="FFFFFFFF"/>
              <bgColor theme="0"/>
            </pattern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5"/>
            <color rgb="FF000000"/>
          </font>
          <fill>
            <gradientFill degree="90">
              <stop position="0">
                <color rgb="FFF8E162"/>
              </stop>
              <stop position="1">
                <color rgb="FFFCF7E0"/>
              </stop>
            </gradientFill>
          </fill>
          <border diagonalUp="0" diagonalDown="0">
            <left/>
            <right/>
            <top/>
            <bottom/>
            <vertical/>
            <horizontal/>
          </border>
        </dxf>
        <dxf>
          <font>
            <sz val="5"/>
            <color rgb="FF000000"/>
          </font>
          <fill>
            <gradientFill degree="90">
              <stop position="0">
                <color rgb="FFF8E162"/>
              </stop>
              <stop position="1">
                <color rgb="FFFCF7E0"/>
              </stop>
            </gradientFill>
          </fill>
          <border diagonalUp="0" diagonalDown="0">
            <left/>
            <right/>
            <top/>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5"/>
            <color theme="0"/>
          </font>
          <fill>
            <patternFill patternType="solid">
              <fgColor auto="1"/>
              <bgColor rgb="FF77ABDF"/>
            </pattern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5"/>
            <color theme="1"/>
          </font>
          <fill>
            <patternFill patternType="solid">
              <fgColor rgb="FFFFFFFF"/>
              <bgColor theme="0"/>
            </pattern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1"/>
            <color rgb="FF000000"/>
          </font>
          <fill>
            <gradientFill degree="90">
              <stop position="0">
                <color rgb="FFF8E162"/>
              </stop>
              <stop position="1">
                <color rgb="FFFCF7E0"/>
              </stop>
            </gradientFill>
          </fill>
          <border diagonalUp="0" diagonalDown="0">
            <left/>
            <right/>
            <top/>
            <bottom/>
            <vertical/>
            <horizontal/>
          </border>
        </dxf>
        <dxf>
          <font>
            <sz val="11"/>
            <color rgb="FF000000"/>
          </font>
          <fill>
            <gradientFill degree="90">
              <stop position="0">
                <color rgb="FFF8E162"/>
              </stop>
              <stop position="1">
                <color rgb="FFFCF7E0"/>
              </stop>
            </gradientFill>
          </fill>
          <border diagonalUp="0" diagonalDown="0">
            <left/>
            <right/>
            <top/>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11"/>
            <color rgb="FF014456"/>
          </font>
          <fill>
            <gradientFill degree="90">
              <stop position="0">
                <color rgb="FF16BBC9"/>
              </stop>
              <stop position="1">
                <color rgb="FFBEFBFF"/>
              </stop>
            </gradient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11"/>
            <color theme="1"/>
          </font>
          <fill>
            <gradientFill degree="90">
              <stop position="0">
                <color rgb="FF27334A"/>
              </stop>
              <stop position="1">
                <color rgb="FF3E5F86"/>
              </stop>
            </gradient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5"/>
            <color rgb="FF000000"/>
          </font>
          <fill>
            <gradientFill degree="90">
              <stop position="0">
                <color rgb="FFF8E162"/>
              </stop>
              <stop position="1">
                <color rgb="FFFCF7E0"/>
              </stop>
            </gradientFill>
          </fill>
          <border diagonalUp="0" diagonalDown="0">
            <left/>
            <right/>
            <top/>
            <bottom/>
            <vertical/>
            <horizontal/>
          </border>
        </dxf>
        <dxf>
          <font>
            <sz val="5"/>
            <color rgb="FF000000"/>
          </font>
          <fill>
            <gradientFill degree="90">
              <stop position="0">
                <color rgb="FFF8E162"/>
              </stop>
              <stop position="1">
                <color rgb="FFFCF7E0"/>
              </stop>
            </gradientFill>
          </fill>
          <border diagonalUp="0" diagonalDown="0">
            <left/>
            <right/>
            <top/>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5"/>
            <color rgb="FF014456"/>
          </font>
          <fill>
            <gradientFill degree="90">
              <stop position="0">
                <color rgb="FF16BBC9"/>
              </stop>
              <stop position="1">
                <color rgb="FFBEFBFF"/>
              </stop>
            </gradient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5"/>
            <color theme="1"/>
          </font>
          <fill>
            <gradientFill degree="90">
              <stop position="0">
                <color rgb="FF27334A"/>
              </stop>
              <stop position="1">
                <color rgb="FF3E5F86"/>
              </stop>
            </gradient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2"/>
            <color rgb="FF000000"/>
          </font>
          <fill>
            <gradientFill degree="90">
              <stop position="0">
                <color rgb="FFF8E162"/>
              </stop>
              <stop position="1">
                <color rgb="FFFCF7E0"/>
              </stop>
            </gradientFill>
          </fill>
          <border diagonalUp="0" diagonalDown="0">
            <left/>
            <right/>
            <top/>
            <bottom/>
            <vertical/>
            <horizontal/>
          </border>
        </dxf>
        <dxf>
          <font>
            <sz val="12"/>
            <color rgb="FF000000"/>
          </font>
          <fill>
            <gradientFill degree="90">
              <stop position="0">
                <color rgb="FFF8E162"/>
              </stop>
              <stop position="1">
                <color rgb="FFFCF7E0"/>
              </stop>
            </gradientFill>
          </fill>
          <border diagonalUp="0" diagonalDown="0">
            <left/>
            <right/>
            <top/>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12"/>
            <color theme="0"/>
          </font>
          <fill>
            <gradientFill degree="90">
              <stop position="0">
                <color rgb="FF5882B3"/>
              </stop>
              <stop position="1">
                <color rgb="FF7093BE"/>
              </stop>
            </gradient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12"/>
            <color theme="1"/>
          </font>
          <fill>
            <patternFill patternType="solid">
              <fgColor rgb="FFFFFFFF"/>
              <bgColor theme="0"/>
            </pattern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5"/>
            <color rgb="FF000000"/>
          </font>
          <fill>
            <gradientFill degree="90">
              <stop position="0">
                <color rgb="FFF8E162"/>
              </stop>
              <stop position="1">
                <color rgb="FFFCF7E0"/>
              </stop>
            </gradientFill>
          </fill>
          <border diagonalUp="0" diagonalDown="0">
            <left/>
            <right/>
            <top/>
            <bottom/>
            <vertical/>
            <horizontal/>
          </border>
        </dxf>
        <dxf>
          <font>
            <sz val="5"/>
            <color rgb="FF000000"/>
          </font>
          <fill>
            <gradientFill degree="90">
              <stop position="0">
                <color rgb="FFF8E162"/>
              </stop>
              <stop position="1">
                <color rgb="FFFCF7E0"/>
              </stop>
            </gradientFill>
          </fill>
          <border diagonalUp="0" diagonalDown="0">
            <left/>
            <right/>
            <top/>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5"/>
            <color theme="0"/>
          </font>
          <fill>
            <gradientFill degree="90">
              <stop position="0">
                <color rgb="FF5882B3"/>
              </stop>
              <stop position="1">
                <color rgb="FF7093BE"/>
              </stop>
            </gradient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5"/>
            <color theme="1"/>
          </font>
          <fill>
            <patternFill patternType="solid">
              <fgColor rgb="FFFFFFFF"/>
              <bgColor theme="0"/>
            </pattern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8"/>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8"/>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8"/>
            <color theme="0"/>
          </font>
          <fill>
            <gradientFill degree="90">
              <stop position="0">
                <color rgb="FF9B73FE"/>
              </stop>
              <stop position="1">
                <color rgb="FFC3ACFE"/>
              </stop>
            </gradient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8"/>
            <color theme="1"/>
          </font>
          <fill>
            <patternFill patternType="solid">
              <fgColor rgb="FFFFFFFF"/>
              <bgColor rgb="FFF5F6FD"/>
            </pattern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2"/>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2"/>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11"/>
            <color theme="0"/>
          </font>
          <fill>
            <gradientFill degree="90">
              <stop position="0">
                <color rgb="FF5882B3"/>
              </stop>
              <stop position="1">
                <color rgb="FF7093BE"/>
              </stop>
            </gradient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11"/>
            <color theme="1"/>
          </font>
          <fill>
            <patternFill patternType="solid">
              <fgColor rgb="FFFFFFFF"/>
              <bgColor theme="0"/>
            </patternFill>
          </fill>
          <border diagonalUp="0" diagonalDown="0">
            <left/>
            <right/>
            <top/>
            <bottom/>
            <vertical/>
            <horizontal/>
          </border>
        </dxf>
        <dxf>
          <font>
            <b/>
            <i val="0"/>
            <color rgb="FF00FFFF"/>
          </font>
          <fill>
            <patternFill patternType="solid">
              <fgColor auto="1"/>
              <bgColor rgb="FF202644"/>
            </patternFill>
          </fill>
          <border diagonalUp="0" diagonalDown="0">
            <left/>
            <right/>
            <top/>
            <bottom/>
            <vertical/>
            <horizontal/>
          </border>
        </dxf>
        <dxf>
          <font>
            <b/>
            <i val="0"/>
            <color rgb="FF00FFFF"/>
          </font>
          <fill>
            <patternFill patternType="solid">
              <fgColor auto="1"/>
              <bgColor rgb="FF202644"/>
            </patternFill>
          </fill>
          <border diagonalUp="0" diagonalDown="0">
            <left/>
            <right/>
            <top/>
            <bottom/>
            <vertical/>
            <horizontal/>
          </border>
        </dxf>
        <dxf>
          <font>
            <b/>
            <i val="0"/>
            <color rgb="FF00FFFF"/>
          </font>
          <fill>
            <patternFill patternType="solid">
              <fgColor auto="1"/>
              <bgColor rgb="FF011F33"/>
            </patternFill>
          </fill>
          <border diagonalUp="0" diagonalDown="0">
            <left/>
            <right/>
            <top/>
            <bottom/>
            <vertical/>
            <horizontal/>
          </border>
        </dxf>
        <dxf>
          <font>
            <b/>
            <i val="0"/>
            <color theme="0"/>
          </font>
          <fill>
            <patternFill patternType="solid">
              <fgColor auto="1"/>
              <bgColor rgb="FF011F33"/>
            </patternFill>
          </fill>
          <border diagonalUp="0" diagonalDown="0">
            <left/>
            <right/>
            <top/>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b/>
            <i val="0"/>
            <color rgb="FF00FFFF"/>
          </font>
          <fill>
            <patternFill patternType="solid">
              <fgColor auto="1"/>
              <bgColor rgb="FF011F33"/>
            </pattern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5882B3"/>
          </font>
          <fill>
            <patternFill patternType="solid">
              <fgColor rgb="FFFFFFFF"/>
              <bgColor rgb="FF011F33"/>
            </pattern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8"/>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8"/>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12"/>
            <color theme="0"/>
          </font>
          <fill>
            <gradientFill degree="90">
              <stop position="0">
                <color rgb="FF0064AB"/>
              </stop>
              <stop position="1">
                <color rgb="FF02BCFA"/>
              </stop>
            </gradient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12"/>
            <color rgb="FF02BAF8"/>
          </font>
          <fill>
            <patternFill patternType="solid">
              <fgColor rgb="FFFFFFFF"/>
              <bgColor rgb="FF13203F"/>
            </pattern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8"/>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8"/>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5"/>
            <color theme="0"/>
          </font>
          <fill>
            <gradientFill degree="90">
              <stop position="0">
                <color rgb="FF0064AB"/>
              </stop>
              <stop position="1">
                <color rgb="FF02BCFA"/>
              </stop>
            </gradient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5"/>
            <color rgb="FF02BAF8"/>
          </font>
          <fill>
            <patternFill patternType="solid">
              <fgColor rgb="FFFFFFFF"/>
              <bgColor rgb="FF13203F"/>
            </pattern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8"/>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8"/>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8"/>
            <color theme="0"/>
          </font>
          <fill>
            <gradientFill degree="90">
              <stop position="0">
                <color rgb="FF0064AB"/>
              </stop>
              <stop position="1">
                <color rgb="FF02BCFA"/>
              </stop>
            </gradient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8"/>
            <color rgb="FF334F67"/>
          </font>
          <fill>
            <patternFill patternType="solid">
              <fgColor rgb="FFFFFFFF"/>
              <bgColor theme="0"/>
            </patternFill>
          </fill>
          <border diagonalUp="0" diagonalDown="0">
            <left/>
            <right/>
            <top/>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8"/>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8"/>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8"/>
            <color theme="0"/>
          </font>
          <fill>
            <gradientFill degree="90">
              <stop position="0">
                <color rgb="FF0064AB"/>
              </stop>
              <stop position="1">
                <color rgb="FF02BCFA"/>
              </stop>
            </gradient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8"/>
            <color rgb="FF02BAF8"/>
          </font>
          <fill>
            <patternFill patternType="solid">
              <fgColor rgb="FFFFFFFF"/>
              <bgColor rgb="FF13203F"/>
            </patternFill>
          </fill>
          <border diagonalUp="0" diagonalDown="0">
            <left/>
            <right/>
            <top/>
            <bottom/>
            <vertical/>
            <horizontal/>
          </border>
        </dxf>
        <dxf>
          <font>
            <b/>
            <i val="0"/>
            <color rgb="FF00FFFF"/>
          </font>
          <fill>
            <patternFill patternType="solid">
              <fgColor auto="1"/>
              <bgColor rgb="FF202644"/>
            </patternFill>
          </fill>
          <border diagonalUp="0" diagonalDown="0">
            <left/>
            <right/>
            <top/>
            <bottom/>
            <vertical/>
            <horizontal/>
          </border>
        </dxf>
        <dxf>
          <font>
            <b/>
            <i val="0"/>
            <color rgb="FF00FFFF"/>
          </font>
          <fill>
            <patternFill patternType="solid">
              <fgColor auto="1"/>
              <bgColor rgb="FF202644"/>
            </patternFill>
          </fill>
          <border diagonalUp="0" diagonalDown="0">
            <left/>
            <right/>
            <top/>
            <bottom/>
            <vertical/>
            <horizontal/>
          </border>
        </dxf>
        <dxf>
          <font>
            <b/>
            <i val="0"/>
            <color rgb="FF00FFFF"/>
          </font>
          <fill>
            <patternFill patternType="solid">
              <fgColor auto="1"/>
              <bgColor rgb="FF202644"/>
            </patternFill>
          </fill>
          <border diagonalUp="0" diagonalDown="0">
            <left/>
            <right/>
            <top/>
            <bottom/>
            <vertical/>
            <horizontal/>
          </border>
        </dxf>
        <dxf>
          <font>
            <b/>
            <i val="0"/>
            <color theme="0"/>
          </font>
          <fill>
            <patternFill patternType="solid">
              <fgColor auto="1"/>
              <bgColor rgb="FF202644"/>
            </patternFill>
          </fill>
          <border diagonalUp="0" diagonalDown="0">
            <left/>
            <right/>
            <top/>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b/>
            <i val="0"/>
            <color rgb="FF00FFFF"/>
          </font>
          <fill>
            <patternFill patternType="solid">
              <fgColor auto="1"/>
              <bgColor rgb="FF202644"/>
            </pattern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5882B3"/>
          </font>
          <fill>
            <patternFill patternType="solid">
              <fgColor rgb="FFFFFFFF"/>
              <bgColor rgb="FF202644"/>
            </patternFill>
          </fill>
          <border diagonalUp="0" diagonalDown="0">
            <left/>
            <right/>
            <top/>
            <bottom/>
            <vertical/>
            <horizontal/>
          </border>
        </dxf>
      </x14:dxfs>
    </ext>
    <ext xmlns:x14="http://schemas.microsoft.com/office/spreadsheetml/2009/9/main" uri="{EB79DEF2-80B8-43e5-95BD-54CBDDF9020C}">
      <x14:slicerStyles defaultSlicerStyle="SlicerStyleLight1">
        <x14:slicerStyle name="SlicerStyleLight1 2">
          <x14:slicerStyleElements>
            <x14:slicerStyleElement type="unselectedItemWithData" dxfId="143"/>
            <x14:slicerStyleElement type="unselectedItemWithNoData" dxfId="142"/>
            <x14:slicerStyleElement type="selectedItemWithData" dxfId="141"/>
            <x14:slicerStyleElement type="selectedItemWithNoData" dxfId="140"/>
            <x14:slicerStyleElement type="hoveredUnselectedItemWithData" dxfId="139"/>
            <x14:slicerStyleElement type="hoveredSelectedItemWithData" dxfId="138"/>
            <x14:slicerStyleElement type="hoveredUnselectedItemWithNoData" dxfId="137"/>
            <x14:slicerStyleElement type="hoveredSelectedItemWithNoData" dxfId="136"/>
          </x14:slicerStyleElements>
        </x14:slicerStyle>
        <x14:slicerStyle name="SlicerStyleLight1 2 2">
          <x14:slicerStyleElements>
            <x14:slicerStyleElement type="unselectedItemWithData" dxfId="135"/>
            <x14:slicerStyleElement type="unselectedItemWithNoData" dxfId="134"/>
            <x14:slicerStyleElement type="selectedItemWithData" dxfId="133"/>
            <x14:slicerStyleElement type="selectedItemWithNoData" dxfId="132"/>
            <x14:slicerStyleElement type="hoveredUnselectedItemWithData" dxfId="131"/>
            <x14:slicerStyleElement type="hoveredSelectedItemWithData" dxfId="130"/>
            <x14:slicerStyleElement type="hoveredUnselectedItemWithNoData" dxfId="129"/>
            <x14:slicerStyleElement type="hoveredSelectedItemWithNoData" dxfId="128"/>
          </x14:slicerStyleElements>
        </x14:slicerStyle>
        <x14:slicerStyle name="SlicerStyleLight1 2 2 2">
          <x14:slicerStyleElements>
            <x14:slicerStyleElement type="unselectedItemWithData" dxfId="127"/>
            <x14:slicerStyleElement type="unselectedItemWithNoData" dxfId="126"/>
            <x14:slicerStyleElement type="selectedItemWithData" dxfId="125"/>
            <x14:slicerStyleElement type="selectedItemWithNoData" dxfId="124"/>
            <x14:slicerStyleElement type="hoveredUnselectedItemWithData" dxfId="123"/>
            <x14:slicerStyleElement type="hoveredSelectedItemWithData" dxfId="122"/>
            <x14:slicerStyleElement type="hoveredUnselectedItemWithNoData" dxfId="121"/>
            <x14:slicerStyleElement type="hoveredSelectedItemWithNoData" dxfId="120"/>
          </x14:slicerStyleElements>
        </x14:slicerStyle>
        <x14:slicerStyle name="SlicerStyleLight1 2 2 3">
          <x14:slicerStyleElements>
            <x14:slicerStyleElement type="unselectedItemWithData" dxfId="119"/>
            <x14:slicerStyleElement type="unselectedItemWithNoData" dxfId="118"/>
            <x14:slicerStyleElement type="selectedItemWithData" dxfId="117"/>
            <x14:slicerStyleElement type="selectedItemWithNoData" dxfId="116"/>
            <x14:slicerStyleElement type="hoveredUnselectedItemWithData" dxfId="115"/>
            <x14:slicerStyleElement type="hoveredSelectedItemWithData" dxfId="114"/>
            <x14:slicerStyleElement type="hoveredUnselectedItemWithNoData" dxfId="113"/>
            <x14:slicerStyleElement type="hoveredSelectedItemWithNoData" dxfId="112"/>
          </x14:slicerStyleElements>
        </x14:slicerStyle>
        <x14:slicerStyle name="SlicerStyleLight1 2 2 4">
          <x14:slicerStyleElements>
            <x14:slicerStyleElement type="unselectedItemWithData" dxfId="111"/>
            <x14:slicerStyleElement type="unselectedItemWithNoData" dxfId="110"/>
            <x14:slicerStyleElement type="selectedItemWithData" dxfId="109"/>
            <x14:slicerStyleElement type="selectedItemWithNoData" dxfId="108"/>
            <x14:slicerStyleElement type="hoveredUnselectedItemWithData" dxfId="107"/>
            <x14:slicerStyleElement type="hoveredSelectedItemWithData" dxfId="106"/>
            <x14:slicerStyleElement type="hoveredUnselectedItemWithNoData" dxfId="105"/>
            <x14:slicerStyleElement type="hoveredSelectedItemWithNoData" dxfId="104"/>
          </x14:slicerStyleElements>
        </x14:slicerStyle>
        <x14:slicerStyle name="SlicerStyleLight1 2 3">
          <x14:slicerStyleElements>
            <x14:slicerStyleElement type="unselectedItemWithData" dxfId="103"/>
            <x14:slicerStyleElement type="unselectedItemWithNoData" dxfId="102"/>
            <x14:slicerStyleElement type="selectedItemWithData" dxfId="101"/>
            <x14:slicerStyleElement type="selectedItemWithNoData" dxfId="100"/>
            <x14:slicerStyleElement type="hoveredUnselectedItemWithData" dxfId="99"/>
            <x14:slicerStyleElement type="hoveredSelectedItemWithData" dxfId="98"/>
            <x14:slicerStyleElement type="hoveredUnselectedItemWithNoData" dxfId="97"/>
            <x14:slicerStyleElement type="hoveredSelectedItemWithNoData" dxfId="96"/>
          </x14:slicerStyleElements>
        </x14:slicerStyle>
        <x14:slicerStyle name="SlicerStyleLight1 2 4">
          <x14:slicerStyleElements>
            <x14:slicerStyleElement type="unselectedItemWithData" dxfId="95"/>
            <x14:slicerStyleElement type="unselectedItemWithNoData" dxfId="94"/>
            <x14:slicerStyleElement type="selectedItemWithData" dxfId="93"/>
            <x14:slicerStyleElement type="selectedItemWithNoData" dxfId="92"/>
            <x14:slicerStyleElement type="hoveredUnselectedItemWithData" dxfId="91"/>
            <x14:slicerStyleElement type="hoveredSelectedItemWithData" dxfId="90"/>
            <x14:slicerStyleElement type="hoveredUnselectedItemWithNoData" dxfId="89"/>
            <x14:slicerStyleElement type="hoveredSelectedItemWithNoData" dxfId="88"/>
          </x14:slicerStyleElements>
        </x14:slicerStyle>
        <x14:slicerStyle name="SlicerStyleLight1 2 4 2">
          <x14:slicerStyleElements>
            <x14:slicerStyleElement type="unselectedItemWithData" dxfId="87"/>
            <x14:slicerStyleElement type="unselectedItemWithNoData" dxfId="86"/>
            <x14:slicerStyleElement type="selectedItemWithData" dxfId="85"/>
            <x14:slicerStyleElement type="selectedItemWithNoData" dxfId="84"/>
            <x14:slicerStyleElement type="hoveredUnselectedItemWithData" dxfId="83"/>
            <x14:slicerStyleElement type="hoveredSelectedItemWithData" dxfId="82"/>
            <x14:slicerStyleElement type="hoveredUnselectedItemWithNoData" dxfId="81"/>
            <x14:slicerStyleElement type="hoveredSelectedItemWithNoData" dxfId="80"/>
          </x14:slicerStyleElements>
        </x14:slicerStyle>
        <x14:slicerStyle name="SlicerStyleLight1 2 4 3">
          <x14:slicerStyleElements>
            <x14:slicerStyleElement type="unselectedItemWithData" dxfId="79"/>
            <x14:slicerStyleElement type="unselectedItemWithNoData" dxfId="78"/>
            <x14:slicerStyleElement type="selectedItemWithData" dxfId="77"/>
            <x14:slicerStyleElement type="selectedItemWithNoData" dxfId="76"/>
            <x14:slicerStyleElement type="hoveredUnselectedItemWithData" dxfId="75"/>
            <x14:slicerStyleElement type="hoveredSelectedItemWithData" dxfId="74"/>
            <x14:slicerStyleElement type="hoveredUnselectedItemWithNoData" dxfId="73"/>
            <x14:slicerStyleElement type="hoveredSelectedItemWithNoData" dxfId="72"/>
          </x14:slicerStyleElements>
        </x14:slicerStyle>
        <x14:slicerStyle name="SlicerStyleLight1 2 4 3 2">
          <x14:slicerStyleElements>
            <x14:slicerStyleElement type="unselectedItemWithData" dxfId="71"/>
            <x14:slicerStyleElement type="unselectedItemWithNoData" dxfId="70"/>
            <x14:slicerStyleElement type="selectedItemWithData" dxfId="69"/>
            <x14:slicerStyleElement type="selectedItemWithNoData" dxfId="68"/>
            <x14:slicerStyleElement type="hoveredUnselectedItemWithData" dxfId="67"/>
            <x14:slicerStyleElement type="hoveredSelectedItemWithData" dxfId="66"/>
            <x14:slicerStyleElement type="hoveredUnselectedItemWithNoData" dxfId="65"/>
            <x14:slicerStyleElement type="hoveredSelectedItemWithNoData" dxfId="64"/>
          </x14:slicerStyleElements>
        </x14:slicerStyle>
        <x14:slicerStyle name="SlicerStyleLight1 2 4 3 3">
          <x14:slicerStyleElements>
            <x14:slicerStyleElement type="unselectedItemWithData" dxfId="63"/>
            <x14:slicerStyleElement type="unselectedItemWithNoData" dxfId="62"/>
            <x14:slicerStyleElement type="selectedItemWithData" dxfId="61"/>
            <x14:slicerStyleElement type="selectedItemWithNoData" dxfId="60"/>
            <x14:slicerStyleElement type="hoveredUnselectedItemWithData" dxfId="59"/>
            <x14:slicerStyleElement type="hoveredSelectedItemWithData" dxfId="58"/>
            <x14:slicerStyleElement type="hoveredUnselectedItemWithNoData" dxfId="57"/>
            <x14:slicerStyleElement type="hoveredSelectedItemWithNoData" dxfId="56"/>
          </x14:slicerStyleElements>
        </x14:slicerStyle>
        <x14:slicerStyle name="SlicerStyleLight1 2 4 3 3 2">
          <x14:slicerStyleElements>
            <x14:slicerStyleElement type="unselectedItemWithData" dxfId="55"/>
            <x14:slicerStyleElement type="unselectedItemWithNoData" dxfId="54"/>
            <x14:slicerStyleElement type="selectedItemWithData" dxfId="53"/>
            <x14:slicerStyleElement type="selectedItemWithNoData" dxfId="52"/>
            <x14:slicerStyleElement type="hoveredUnselectedItemWithData" dxfId="51"/>
            <x14:slicerStyleElement type="hoveredSelectedItemWithData" dxfId="50"/>
            <x14:slicerStyleElement type="hoveredUnselectedItemWithNoData" dxfId="49"/>
            <x14:slicerStyleElement type="hoveredSelectedItemWithNoData" dxfId="48"/>
          </x14:slicerStyleElements>
        </x14:slicerStyle>
        <x14:slicerStyle name="SlicerStyleLight1 2 4 3 4">
          <x14:slicerStyleElements>
            <x14:slicerStyleElement type="unselectedItemWithData" dxfId="47"/>
            <x14:slicerStyleElement type="unselectedItemWithNoData" dxfId="46"/>
            <x14:slicerStyleElement type="selectedItemWithData" dxfId="45"/>
            <x14:slicerStyleElement type="selectedItemWithNoData" dxfId="44"/>
            <x14:slicerStyleElement type="hoveredUnselectedItemWithData" dxfId="43"/>
            <x14:slicerStyleElement type="hoveredSelectedItemWithData" dxfId="42"/>
            <x14:slicerStyleElement type="hoveredUnselectedItemWithNoData" dxfId="41"/>
            <x14:slicerStyleElement type="hoveredSelectedItemWithNoData" dxfId="40"/>
          </x14:slicerStyleElements>
        </x14:slicerStyle>
        <x14:slicerStyle name="SlicerStyleLight1 2 4 3 4 2">
          <x14:slicerStyleElements>
            <x14:slicerStyleElement type="unselectedItemWithData" dxfId="39"/>
            <x14:slicerStyleElement type="unselectedItemWithNoData" dxfId="38"/>
            <x14:slicerStyleElement type="selectedItemWithData" dxfId="37"/>
            <x14:slicerStyleElement type="selectedItemWithNoData" dxfId="36"/>
            <x14:slicerStyleElement type="hoveredUnselectedItemWithData" dxfId="35"/>
            <x14:slicerStyleElement type="hoveredSelectedItemWithData" dxfId="34"/>
            <x14:slicerStyleElement type="hoveredUnselectedItemWithNoData" dxfId="33"/>
            <x14:slicerStyleElement type="hoveredSelectedItemWithNoData" dxfId="32"/>
          </x14:slicerStyleElements>
        </x14:slicerStyle>
        <x14:slicerStyle name="SlicerStyleLight1 2 4 4">
          <x14:slicerStyleElements>
            <x14:slicerStyleElement type="unselectedItemWithData" dxfId="31"/>
            <x14:slicerStyleElement type="unselectedItemWithNoData" dxfId="30"/>
            <x14:slicerStyleElement type="selectedItemWithData" dxfId="29"/>
            <x14:slicerStyleElement type="selectedItemWithNoData" dxfId="28"/>
            <x14:slicerStyleElement type="hoveredUnselectedItemWithData" dxfId="27"/>
            <x14:slicerStyleElement type="hoveredSelectedItemWithData" dxfId="26"/>
            <x14:slicerStyleElement type="hoveredUnselectedItemWithNoData" dxfId="25"/>
            <x14:slicerStyleElement type="hoveredSelectedItemWithNoData" dxfId="24"/>
          </x14:slicerStyleElements>
        </x14:slicerStyle>
        <x14:slicerStyle name="SlicerStyleLight1 2 4 5">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SlicerStyleLight1 2 5">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StyleLight1 2 5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openxmlformats.org/officeDocument/2006/relationships/calcChain" Target="calcChain.xml"/><Relationship Id="rId3" Type="http://schemas.openxmlformats.org/officeDocument/2006/relationships/worksheet" Target="worksheets/sheet3.xml"/><Relationship Id="rId21" Type="http://schemas.microsoft.com/office/2007/relationships/slicerCache" Target="slicerCaches/slicerCache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07/relationships/slicerCache" Target="slicerCaches/slicerCache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microsoft.com/office/2007/relationships/slicerCache" Target="slicerCaches/slicerCach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00.xml.rels><?xml version="1.0" encoding="UTF-8" standalone="yes"?>
<Relationships xmlns="http://schemas.openxmlformats.org/package/2006/relationships"><Relationship Id="rId3" Type="http://schemas.openxmlformats.org/officeDocument/2006/relationships/image" Target="../media/image13.png"/><Relationship Id="rId2" Type="http://schemas.microsoft.com/office/2011/relationships/chartColorStyle" Target="colors93.xml"/><Relationship Id="rId1" Type="http://schemas.microsoft.com/office/2011/relationships/chartStyle" Target="style93.xml"/><Relationship Id="rId4" Type="http://schemas.openxmlformats.org/officeDocument/2006/relationships/image" Target="../media/image14.png"/></Relationships>
</file>

<file path=xl/charts/_rels/chart101.xml.rels><?xml version="1.0" encoding="UTF-8" standalone="yes"?>
<Relationships xmlns="http://schemas.openxmlformats.org/package/2006/relationships"><Relationship Id="rId3" Type="http://schemas.openxmlformats.org/officeDocument/2006/relationships/image" Target="../media/image15.png"/><Relationship Id="rId2" Type="http://schemas.microsoft.com/office/2011/relationships/chartColorStyle" Target="colors94.xml"/><Relationship Id="rId1" Type="http://schemas.microsoft.com/office/2011/relationships/chartStyle" Target="style94.xml"/><Relationship Id="rId4" Type="http://schemas.openxmlformats.org/officeDocument/2006/relationships/image" Target="../media/image16.png"/></Relationships>
</file>

<file path=xl/charts/_rels/chart102.xml.rels><?xml version="1.0" encoding="UTF-8" standalone="yes"?>
<Relationships xmlns="http://schemas.openxmlformats.org/package/2006/relationships"><Relationship Id="rId2" Type="http://schemas.microsoft.com/office/2011/relationships/chartColorStyle" Target="colors95.xml"/><Relationship Id="rId1" Type="http://schemas.microsoft.com/office/2011/relationships/chartStyle" Target="style95.xml"/></Relationships>
</file>

<file path=xl/charts/_rels/chart103.xml.rels><?xml version="1.0" encoding="UTF-8" standalone="yes"?>
<Relationships xmlns="http://schemas.openxmlformats.org/package/2006/relationships"><Relationship Id="rId2" Type="http://schemas.microsoft.com/office/2011/relationships/chartColorStyle" Target="colors96.xml"/><Relationship Id="rId1" Type="http://schemas.microsoft.com/office/2011/relationships/chartStyle" Target="style96.xml"/></Relationships>
</file>

<file path=xl/charts/_rels/chart104.xml.rels><?xml version="1.0" encoding="UTF-8" standalone="yes"?>
<Relationships xmlns="http://schemas.openxmlformats.org/package/2006/relationships"><Relationship Id="rId2" Type="http://schemas.microsoft.com/office/2011/relationships/chartColorStyle" Target="colors97.xml"/><Relationship Id="rId1" Type="http://schemas.microsoft.com/office/2011/relationships/chartStyle" Target="style97.xml"/></Relationships>
</file>

<file path=xl/charts/_rels/chart105.xml.rels><?xml version="1.0" encoding="UTF-8" standalone="yes"?>
<Relationships xmlns="http://schemas.openxmlformats.org/package/2006/relationships"><Relationship Id="rId2" Type="http://schemas.microsoft.com/office/2011/relationships/chartColorStyle" Target="colors98.xml"/><Relationship Id="rId1" Type="http://schemas.microsoft.com/office/2011/relationships/chartStyle" Target="style98.xml"/></Relationships>
</file>

<file path=xl/charts/_rels/chart106.xml.rels><?xml version="1.0" encoding="UTF-8" standalone="yes"?>
<Relationships xmlns="http://schemas.openxmlformats.org/package/2006/relationships"><Relationship Id="rId2" Type="http://schemas.microsoft.com/office/2011/relationships/chartColorStyle" Target="colors99.xml"/><Relationship Id="rId1" Type="http://schemas.microsoft.com/office/2011/relationships/chartStyle" Target="style99.xml"/></Relationships>
</file>

<file path=xl/charts/_rels/chart107.xml.rels><?xml version="1.0" encoding="UTF-8" standalone="yes"?>
<Relationships xmlns="http://schemas.openxmlformats.org/package/2006/relationships"><Relationship Id="rId2" Type="http://schemas.microsoft.com/office/2011/relationships/chartColorStyle" Target="colors100.xml"/><Relationship Id="rId1" Type="http://schemas.microsoft.com/office/2011/relationships/chartStyle" Target="style100.xml"/></Relationships>
</file>

<file path=xl/charts/_rels/chart108.xml.rels><?xml version="1.0" encoding="UTF-8" standalone="yes"?>
<Relationships xmlns="http://schemas.openxmlformats.org/package/2006/relationships"><Relationship Id="rId2" Type="http://schemas.microsoft.com/office/2011/relationships/chartColorStyle" Target="colors101.xml"/><Relationship Id="rId1" Type="http://schemas.microsoft.com/office/2011/relationships/chartStyle" Target="style101.xml"/></Relationships>
</file>

<file path=xl/charts/_rels/chart11.xml.rels><?xml version="1.0" encoding="UTF-8" standalone="yes"?>
<Relationships xmlns="http://schemas.openxmlformats.org/package/2006/relationships"><Relationship Id="rId3" Type="http://schemas.openxmlformats.org/officeDocument/2006/relationships/image" Target="../media/image13.png"/><Relationship Id="rId2" Type="http://schemas.microsoft.com/office/2011/relationships/chartColorStyle" Target="colors10.xml"/><Relationship Id="rId1" Type="http://schemas.microsoft.com/office/2011/relationships/chartStyle" Target="style10.xml"/><Relationship Id="rId4" Type="http://schemas.openxmlformats.org/officeDocument/2006/relationships/image" Target="../media/image14.png"/></Relationships>
</file>

<file path=xl/charts/_rels/chart12.xml.rels><?xml version="1.0" encoding="UTF-8" standalone="yes"?>
<Relationships xmlns="http://schemas.openxmlformats.org/package/2006/relationships"><Relationship Id="rId3" Type="http://schemas.openxmlformats.org/officeDocument/2006/relationships/image" Target="../media/image15.png"/><Relationship Id="rId2" Type="http://schemas.microsoft.com/office/2011/relationships/chartColorStyle" Target="colors11.xml"/><Relationship Id="rId1" Type="http://schemas.microsoft.com/office/2011/relationships/chartStyle" Target="style11.xml"/><Relationship Id="rId4" Type="http://schemas.openxmlformats.org/officeDocument/2006/relationships/image" Target="../media/image16.png"/></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1.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2.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3.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4.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5.xml.rels><?xml version="1.0" encoding="UTF-8" standalone="yes"?>
<Relationships xmlns="http://schemas.openxmlformats.org/package/2006/relationships"><Relationship Id="rId3" Type="http://schemas.openxmlformats.org/officeDocument/2006/relationships/image" Target="../media/image13.png"/><Relationship Id="rId2" Type="http://schemas.microsoft.com/office/2011/relationships/chartColorStyle" Target="colors23.xml"/><Relationship Id="rId1" Type="http://schemas.microsoft.com/office/2011/relationships/chartStyle" Target="style23.xml"/><Relationship Id="rId4" Type="http://schemas.openxmlformats.org/officeDocument/2006/relationships/image" Target="../media/image14.png"/></Relationships>
</file>

<file path=xl/charts/_rels/chart26.xml.rels><?xml version="1.0" encoding="UTF-8" standalone="yes"?>
<Relationships xmlns="http://schemas.openxmlformats.org/package/2006/relationships"><Relationship Id="rId3" Type="http://schemas.openxmlformats.org/officeDocument/2006/relationships/image" Target="../media/image15.png"/><Relationship Id="rId2" Type="http://schemas.microsoft.com/office/2011/relationships/chartColorStyle" Target="colors24.xml"/><Relationship Id="rId1" Type="http://schemas.microsoft.com/office/2011/relationships/chartStyle" Target="style24.xml"/><Relationship Id="rId4" Type="http://schemas.openxmlformats.org/officeDocument/2006/relationships/image" Target="../media/image16.png"/></Relationships>
</file>

<file path=xl/charts/_rels/chart27.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8.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9.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1.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3.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4.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5.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6.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7.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8.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9.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image" Target="../media/image13.png"/><Relationship Id="rId2" Type="http://schemas.microsoft.com/office/2011/relationships/chartColorStyle" Target="colors37.xml"/><Relationship Id="rId1" Type="http://schemas.microsoft.com/office/2011/relationships/chartStyle" Target="style37.xml"/><Relationship Id="rId4" Type="http://schemas.openxmlformats.org/officeDocument/2006/relationships/image" Target="../media/image14.png"/></Relationships>
</file>

<file path=xl/charts/_rels/chart41.xml.rels><?xml version="1.0" encoding="UTF-8" standalone="yes"?>
<Relationships xmlns="http://schemas.openxmlformats.org/package/2006/relationships"><Relationship Id="rId3" Type="http://schemas.openxmlformats.org/officeDocument/2006/relationships/image" Target="../media/image15.png"/><Relationship Id="rId2" Type="http://schemas.microsoft.com/office/2011/relationships/chartColorStyle" Target="colors38.xml"/><Relationship Id="rId1" Type="http://schemas.microsoft.com/office/2011/relationships/chartStyle" Target="style38.xml"/><Relationship Id="rId4" Type="http://schemas.openxmlformats.org/officeDocument/2006/relationships/image" Target="../media/image16.png"/></Relationships>
</file>

<file path=xl/charts/_rels/chart42.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3.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4.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5.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6.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7.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8.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9.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51.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52.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3.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4.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6.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7.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8.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9.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61.xml.rels><?xml version="1.0" encoding="UTF-8" standalone="yes"?>
<Relationships xmlns="http://schemas.openxmlformats.org/package/2006/relationships"><Relationship Id="rId3" Type="http://schemas.openxmlformats.org/officeDocument/2006/relationships/image" Target="../media/image13.png"/><Relationship Id="rId2" Type="http://schemas.microsoft.com/office/2011/relationships/chartColorStyle" Target="colors57.xml"/><Relationship Id="rId1" Type="http://schemas.microsoft.com/office/2011/relationships/chartStyle" Target="style57.xml"/><Relationship Id="rId4" Type="http://schemas.openxmlformats.org/officeDocument/2006/relationships/image" Target="../media/image14.png"/></Relationships>
</file>

<file path=xl/charts/_rels/chart62.xml.rels><?xml version="1.0" encoding="UTF-8" standalone="yes"?>
<Relationships xmlns="http://schemas.openxmlformats.org/package/2006/relationships"><Relationship Id="rId3" Type="http://schemas.openxmlformats.org/officeDocument/2006/relationships/image" Target="../media/image15.png"/><Relationship Id="rId2" Type="http://schemas.microsoft.com/office/2011/relationships/chartColorStyle" Target="colors58.xml"/><Relationship Id="rId1" Type="http://schemas.microsoft.com/office/2011/relationships/chartStyle" Target="style58.xml"/><Relationship Id="rId4" Type="http://schemas.openxmlformats.org/officeDocument/2006/relationships/image" Target="../media/image16.png"/></Relationships>
</file>

<file path=xl/charts/_rels/chart63.xml.rels><?xml version="1.0" encoding="UTF-8" standalone="yes"?>
<Relationships xmlns="http://schemas.openxmlformats.org/package/2006/relationships"><Relationship Id="rId2" Type="http://schemas.microsoft.com/office/2011/relationships/chartColorStyle" Target="colors59.xml"/><Relationship Id="rId1" Type="http://schemas.microsoft.com/office/2011/relationships/chartStyle" Target="style59.xml"/></Relationships>
</file>

<file path=xl/charts/_rels/chart64.xml.rels><?xml version="1.0" encoding="UTF-8" standalone="yes"?>
<Relationships xmlns="http://schemas.openxmlformats.org/package/2006/relationships"><Relationship Id="rId2" Type="http://schemas.microsoft.com/office/2011/relationships/chartColorStyle" Target="colors60.xml"/><Relationship Id="rId1" Type="http://schemas.microsoft.com/office/2011/relationships/chartStyle" Target="style60.xml"/></Relationships>
</file>

<file path=xl/charts/_rels/chart65.xml.rels><?xml version="1.0" encoding="UTF-8" standalone="yes"?>
<Relationships xmlns="http://schemas.openxmlformats.org/package/2006/relationships"><Relationship Id="rId2" Type="http://schemas.microsoft.com/office/2011/relationships/chartColorStyle" Target="colors61.xml"/><Relationship Id="rId1" Type="http://schemas.microsoft.com/office/2011/relationships/chartStyle" Target="style61.xml"/></Relationships>
</file>

<file path=xl/charts/_rels/chart66.xml.rels><?xml version="1.0" encoding="UTF-8" standalone="yes"?>
<Relationships xmlns="http://schemas.openxmlformats.org/package/2006/relationships"><Relationship Id="rId2" Type="http://schemas.microsoft.com/office/2011/relationships/chartColorStyle" Target="colors62.xml"/><Relationship Id="rId1" Type="http://schemas.microsoft.com/office/2011/relationships/chartStyle" Target="style62.xml"/></Relationships>
</file>

<file path=xl/charts/_rels/chart69.xml.rels><?xml version="1.0" encoding="UTF-8" standalone="yes"?>
<Relationships xmlns="http://schemas.openxmlformats.org/package/2006/relationships"><Relationship Id="rId2" Type="http://schemas.microsoft.com/office/2011/relationships/chartColorStyle" Target="colors63.xml"/><Relationship Id="rId1" Type="http://schemas.microsoft.com/office/2011/relationships/chartStyle" Target="style63.xml"/></Relationships>
</file>

<file path=xl/charts/_rels/chart70.xml.rels><?xml version="1.0" encoding="UTF-8" standalone="yes"?>
<Relationships xmlns="http://schemas.openxmlformats.org/package/2006/relationships"><Relationship Id="rId2" Type="http://schemas.microsoft.com/office/2011/relationships/chartColorStyle" Target="colors64.xml"/><Relationship Id="rId1" Type="http://schemas.microsoft.com/office/2011/relationships/chartStyle" Target="style64.xml"/></Relationships>
</file>

<file path=xl/charts/_rels/chart71.xml.rels><?xml version="1.0" encoding="UTF-8" standalone="yes"?>
<Relationships xmlns="http://schemas.openxmlformats.org/package/2006/relationships"><Relationship Id="rId2" Type="http://schemas.microsoft.com/office/2011/relationships/chartColorStyle" Target="colors65.xml"/><Relationship Id="rId1" Type="http://schemas.microsoft.com/office/2011/relationships/chartStyle" Target="style65.xml"/></Relationships>
</file>

<file path=xl/charts/_rels/chart72.xml.rels><?xml version="1.0" encoding="UTF-8" standalone="yes"?>
<Relationships xmlns="http://schemas.openxmlformats.org/package/2006/relationships"><Relationship Id="rId2" Type="http://schemas.microsoft.com/office/2011/relationships/chartColorStyle" Target="colors66.xml"/><Relationship Id="rId1" Type="http://schemas.microsoft.com/office/2011/relationships/chartStyle" Target="style66.xml"/></Relationships>
</file>

<file path=xl/charts/_rels/chart73.xml.rels><?xml version="1.0" encoding="UTF-8" standalone="yes"?>
<Relationships xmlns="http://schemas.openxmlformats.org/package/2006/relationships"><Relationship Id="rId2" Type="http://schemas.microsoft.com/office/2011/relationships/chartColorStyle" Target="colors67.xml"/><Relationship Id="rId1" Type="http://schemas.microsoft.com/office/2011/relationships/chartStyle" Target="style67.xml"/></Relationships>
</file>

<file path=xl/charts/_rels/chart74.xml.rels><?xml version="1.0" encoding="UTF-8" standalone="yes"?>
<Relationships xmlns="http://schemas.openxmlformats.org/package/2006/relationships"><Relationship Id="rId2" Type="http://schemas.microsoft.com/office/2011/relationships/chartColorStyle" Target="colors68.xml"/><Relationship Id="rId1" Type="http://schemas.microsoft.com/office/2011/relationships/chartStyle" Target="style68.xml"/></Relationships>
</file>

<file path=xl/charts/_rels/chart75.xml.rels><?xml version="1.0" encoding="UTF-8" standalone="yes"?>
<Relationships xmlns="http://schemas.openxmlformats.org/package/2006/relationships"><Relationship Id="rId2" Type="http://schemas.microsoft.com/office/2011/relationships/chartColorStyle" Target="colors69.xml"/><Relationship Id="rId1" Type="http://schemas.microsoft.com/office/2011/relationships/chartStyle" Target="style69.xml"/></Relationships>
</file>

<file path=xl/charts/_rels/chart76.xml.rels><?xml version="1.0" encoding="UTF-8" standalone="yes"?>
<Relationships xmlns="http://schemas.openxmlformats.org/package/2006/relationships"><Relationship Id="rId3" Type="http://schemas.openxmlformats.org/officeDocument/2006/relationships/image" Target="../media/image13.png"/><Relationship Id="rId2" Type="http://schemas.microsoft.com/office/2011/relationships/chartColorStyle" Target="colors70.xml"/><Relationship Id="rId1" Type="http://schemas.microsoft.com/office/2011/relationships/chartStyle" Target="style70.xml"/><Relationship Id="rId4" Type="http://schemas.openxmlformats.org/officeDocument/2006/relationships/image" Target="../media/image14.png"/></Relationships>
</file>

<file path=xl/charts/_rels/chart77.xml.rels><?xml version="1.0" encoding="UTF-8" standalone="yes"?>
<Relationships xmlns="http://schemas.openxmlformats.org/package/2006/relationships"><Relationship Id="rId3" Type="http://schemas.openxmlformats.org/officeDocument/2006/relationships/image" Target="../media/image15.png"/><Relationship Id="rId2" Type="http://schemas.microsoft.com/office/2011/relationships/chartColorStyle" Target="colors71.xml"/><Relationship Id="rId1" Type="http://schemas.microsoft.com/office/2011/relationships/chartStyle" Target="style71.xml"/><Relationship Id="rId4" Type="http://schemas.openxmlformats.org/officeDocument/2006/relationships/image" Target="../media/image16.png"/></Relationships>
</file>

<file path=xl/charts/_rels/chart78.xml.rels><?xml version="1.0" encoding="UTF-8" standalone="yes"?>
<Relationships xmlns="http://schemas.openxmlformats.org/package/2006/relationships"><Relationship Id="rId2" Type="http://schemas.microsoft.com/office/2011/relationships/chartColorStyle" Target="colors72.xml"/><Relationship Id="rId1" Type="http://schemas.microsoft.com/office/2011/relationships/chartStyle" Target="style72.xml"/></Relationships>
</file>

<file path=xl/charts/_rels/chart79.xml.rels><?xml version="1.0" encoding="UTF-8" standalone="yes"?>
<Relationships xmlns="http://schemas.openxmlformats.org/package/2006/relationships"><Relationship Id="rId2" Type="http://schemas.microsoft.com/office/2011/relationships/chartColorStyle" Target="colors73.xml"/><Relationship Id="rId1" Type="http://schemas.microsoft.com/office/2011/relationships/chartStyle" Target="style73.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0.xml.rels><?xml version="1.0" encoding="UTF-8" standalone="yes"?>
<Relationships xmlns="http://schemas.openxmlformats.org/package/2006/relationships"><Relationship Id="rId2" Type="http://schemas.microsoft.com/office/2011/relationships/chartColorStyle" Target="colors74.xml"/><Relationship Id="rId1" Type="http://schemas.microsoft.com/office/2011/relationships/chartStyle" Target="style74.xml"/></Relationships>
</file>

<file path=xl/charts/_rels/chart81.xml.rels><?xml version="1.0" encoding="UTF-8" standalone="yes"?>
<Relationships xmlns="http://schemas.openxmlformats.org/package/2006/relationships"><Relationship Id="rId2" Type="http://schemas.microsoft.com/office/2011/relationships/chartColorStyle" Target="colors75.xml"/><Relationship Id="rId1" Type="http://schemas.microsoft.com/office/2011/relationships/chartStyle" Target="style75.xml"/></Relationships>
</file>

<file path=xl/charts/_rels/chart82.xml.rels><?xml version="1.0" encoding="UTF-8" standalone="yes"?>
<Relationships xmlns="http://schemas.openxmlformats.org/package/2006/relationships"><Relationship Id="rId2" Type="http://schemas.microsoft.com/office/2011/relationships/chartColorStyle" Target="colors76.xml"/><Relationship Id="rId1" Type="http://schemas.microsoft.com/office/2011/relationships/chartStyle" Target="style76.xml"/></Relationships>
</file>

<file path=xl/charts/_rels/chart83.xml.rels><?xml version="1.0" encoding="UTF-8" standalone="yes"?>
<Relationships xmlns="http://schemas.openxmlformats.org/package/2006/relationships"><Relationship Id="rId2" Type="http://schemas.microsoft.com/office/2011/relationships/chartColorStyle" Target="colors77.xml"/><Relationship Id="rId1" Type="http://schemas.microsoft.com/office/2011/relationships/chartStyle" Target="style77.xml"/></Relationships>
</file>

<file path=xl/charts/_rels/chart84.xml.rels><?xml version="1.0" encoding="UTF-8" standalone="yes"?>
<Relationships xmlns="http://schemas.openxmlformats.org/package/2006/relationships"><Relationship Id="rId2" Type="http://schemas.microsoft.com/office/2011/relationships/chartColorStyle" Target="colors78.xml"/><Relationship Id="rId1" Type="http://schemas.microsoft.com/office/2011/relationships/chartStyle" Target="style78.xml"/></Relationships>
</file>

<file path=xl/charts/_rels/chart85.xml.rels><?xml version="1.0" encoding="UTF-8" standalone="yes"?>
<Relationships xmlns="http://schemas.openxmlformats.org/package/2006/relationships"><Relationship Id="rId2" Type="http://schemas.microsoft.com/office/2011/relationships/chartColorStyle" Target="colors79.xml"/><Relationship Id="rId1" Type="http://schemas.microsoft.com/office/2011/relationships/chartStyle" Target="style79.xml"/></Relationships>
</file>

<file path=xl/charts/_rels/chart86.xml.rels><?xml version="1.0" encoding="UTF-8" standalone="yes"?>
<Relationships xmlns="http://schemas.openxmlformats.org/package/2006/relationships"><Relationship Id="rId2" Type="http://schemas.microsoft.com/office/2011/relationships/chartColorStyle" Target="colors80.xml"/><Relationship Id="rId1" Type="http://schemas.microsoft.com/office/2011/relationships/chartStyle" Target="style80.xml"/></Relationships>
</file>

<file path=xl/charts/_rels/chart87.xml.rels><?xml version="1.0" encoding="UTF-8" standalone="yes"?>
<Relationships xmlns="http://schemas.openxmlformats.org/package/2006/relationships"><Relationship Id="rId2" Type="http://schemas.microsoft.com/office/2011/relationships/chartColorStyle" Target="colors81.xml"/><Relationship Id="rId1" Type="http://schemas.microsoft.com/office/2011/relationships/chartStyle" Target="style81.xml"/></Relationships>
</file>

<file path=xl/charts/_rels/chart88.xml.rels><?xml version="1.0" encoding="UTF-8" standalone="yes"?>
<Relationships xmlns="http://schemas.openxmlformats.org/package/2006/relationships"><Relationship Id="rId2" Type="http://schemas.microsoft.com/office/2011/relationships/chartColorStyle" Target="colors82.xml"/><Relationship Id="rId1" Type="http://schemas.microsoft.com/office/2011/relationships/chartStyle" Target="style82.xml"/></Relationships>
</file>

<file path=xl/charts/_rels/chart89.xml.rels><?xml version="1.0" encoding="UTF-8" standalone="yes"?>
<Relationships xmlns="http://schemas.openxmlformats.org/package/2006/relationships"><Relationship Id="rId2" Type="http://schemas.microsoft.com/office/2011/relationships/chartColorStyle" Target="colors83.xml"/><Relationship Id="rId1" Type="http://schemas.microsoft.com/office/2011/relationships/chartStyle" Target="style83.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0.xml.rels><?xml version="1.0" encoding="UTF-8" standalone="yes"?>
<Relationships xmlns="http://schemas.openxmlformats.org/package/2006/relationships"><Relationship Id="rId2" Type="http://schemas.microsoft.com/office/2011/relationships/chartColorStyle" Target="colors84.xml"/><Relationship Id="rId1" Type="http://schemas.microsoft.com/office/2011/relationships/chartStyle" Target="style84.xml"/></Relationships>
</file>

<file path=xl/charts/_rels/chart92.xml.rels><?xml version="1.0" encoding="UTF-8" standalone="yes"?>
<Relationships xmlns="http://schemas.openxmlformats.org/package/2006/relationships"><Relationship Id="rId2" Type="http://schemas.microsoft.com/office/2011/relationships/chartColorStyle" Target="colors85.xml"/><Relationship Id="rId1" Type="http://schemas.microsoft.com/office/2011/relationships/chartStyle" Target="style85.xml"/></Relationships>
</file>

<file path=xl/charts/_rels/chart93.xml.rels><?xml version="1.0" encoding="UTF-8" standalone="yes"?>
<Relationships xmlns="http://schemas.openxmlformats.org/package/2006/relationships"><Relationship Id="rId2" Type="http://schemas.microsoft.com/office/2011/relationships/chartColorStyle" Target="colors86.xml"/><Relationship Id="rId1" Type="http://schemas.microsoft.com/office/2011/relationships/chartStyle" Target="style86.xml"/></Relationships>
</file>

<file path=xl/charts/_rels/chart94.xml.rels><?xml version="1.0" encoding="UTF-8" standalone="yes"?>
<Relationships xmlns="http://schemas.openxmlformats.org/package/2006/relationships"><Relationship Id="rId2" Type="http://schemas.microsoft.com/office/2011/relationships/chartColorStyle" Target="colors87.xml"/><Relationship Id="rId1" Type="http://schemas.microsoft.com/office/2011/relationships/chartStyle" Target="style87.xml"/></Relationships>
</file>

<file path=xl/charts/_rels/chart95.xml.rels><?xml version="1.0" encoding="UTF-8" standalone="yes"?>
<Relationships xmlns="http://schemas.openxmlformats.org/package/2006/relationships"><Relationship Id="rId2" Type="http://schemas.microsoft.com/office/2011/relationships/chartColorStyle" Target="colors88.xml"/><Relationship Id="rId1" Type="http://schemas.microsoft.com/office/2011/relationships/chartStyle" Target="style88.xml"/></Relationships>
</file>

<file path=xl/charts/_rels/chart96.xml.rels><?xml version="1.0" encoding="UTF-8" standalone="yes"?>
<Relationships xmlns="http://schemas.openxmlformats.org/package/2006/relationships"><Relationship Id="rId2" Type="http://schemas.microsoft.com/office/2011/relationships/chartColorStyle" Target="colors89.xml"/><Relationship Id="rId1" Type="http://schemas.microsoft.com/office/2011/relationships/chartStyle" Target="style89.xml"/></Relationships>
</file>

<file path=xl/charts/_rels/chart97.xml.rels><?xml version="1.0" encoding="UTF-8" standalone="yes"?>
<Relationships xmlns="http://schemas.openxmlformats.org/package/2006/relationships"><Relationship Id="rId2" Type="http://schemas.microsoft.com/office/2011/relationships/chartColorStyle" Target="colors90.xml"/><Relationship Id="rId1" Type="http://schemas.microsoft.com/office/2011/relationships/chartStyle" Target="style90.xml"/></Relationships>
</file>

<file path=xl/charts/_rels/chart98.xml.rels><?xml version="1.0" encoding="UTF-8" standalone="yes"?>
<Relationships xmlns="http://schemas.openxmlformats.org/package/2006/relationships"><Relationship Id="rId2" Type="http://schemas.microsoft.com/office/2011/relationships/chartColorStyle" Target="colors91.xml"/><Relationship Id="rId1" Type="http://schemas.microsoft.com/office/2011/relationships/chartStyle" Target="style91.xml"/></Relationships>
</file>

<file path=xl/charts/_rels/chart99.xml.rels><?xml version="1.0" encoding="UTF-8" standalone="yes"?>
<Relationships xmlns="http://schemas.openxmlformats.org/package/2006/relationships"><Relationship Id="rId2" Type="http://schemas.microsoft.com/office/2011/relationships/chartColorStyle" Target="colors92.xml"/><Relationship Id="rId1" Type="http://schemas.microsoft.com/office/2011/relationships/chartStyle" Target="style9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23000">
                  <a:schemeClr val="tx2">
                    <a:lumMod val="75000"/>
                    <a:lumOff val="25000"/>
                  </a:schemeClr>
                </a:gs>
                <a:gs pos="83000">
                  <a:srgbClr val="045275">
                    <a:alpha val="0"/>
                  </a:srgbClr>
                </a:gs>
              </a:gsLst>
              <a:path path="circle">
                <a:fillToRect l="50000" t="-80000" r="50000" b="180000"/>
              </a:path>
              <a:tileRect/>
            </a:gradFill>
            <a:ln>
              <a:noFill/>
            </a:ln>
            <a:effectLst/>
          </c:spPr>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extLst>
            <c:ext xmlns:c16="http://schemas.microsoft.com/office/drawing/2014/chart" uri="{C3380CC4-5D6E-409C-BE32-E72D297353CC}">
              <c16:uniqueId val="{00000000-5591-448D-96EB-936EC2114FC6}"/>
            </c:ext>
          </c:extLst>
        </c:ser>
        <c:dLbls>
          <c:showLegendKey val="0"/>
          <c:showVal val="0"/>
          <c:showCatName val="0"/>
          <c:showSerName val="0"/>
          <c:showPercent val="0"/>
          <c:showBubbleSize val="0"/>
        </c:dLbls>
        <c:axId val="1124306239"/>
        <c:axId val="1124306719"/>
      </c:areaChart>
      <c:lineChart>
        <c:grouping val="standard"/>
        <c:varyColors val="0"/>
        <c:ser>
          <c:idx val="0"/>
          <c:order val="0"/>
          <c:tx>
            <c:strRef>
              <c:f>Processing!$B$1</c:f>
              <c:strCache>
                <c:ptCount val="1"/>
                <c:pt idx="0">
                  <c:v>Value</c:v>
                </c:pt>
              </c:strCache>
            </c:strRef>
          </c:tx>
          <c:spPr>
            <a:ln w="19050" cap="rnd">
              <a:gradFill>
                <a:gsLst>
                  <a:gs pos="28000">
                    <a:srgbClr val="29A3FF"/>
                  </a:gs>
                  <a:gs pos="70000">
                    <a:srgbClr val="01EFFA"/>
                  </a:gs>
                </a:gsLst>
                <a:lin ang="0" scaled="0"/>
              </a:gradFill>
              <a:round/>
            </a:ln>
            <a:effectLst/>
          </c:spPr>
          <c:marker>
            <c:symbol val="none"/>
          </c:marker>
          <c:cat>
            <c:strRef>
              <c:f>Processing!$A$2:$A$13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smooth val="1"/>
          <c:extLst>
            <c:ext xmlns:c16="http://schemas.microsoft.com/office/drawing/2014/chart" uri="{C3380CC4-5D6E-409C-BE32-E72D297353CC}">
              <c16:uniqueId val="{00000001-5591-448D-96EB-936EC2114FC6}"/>
            </c:ext>
          </c:extLst>
        </c:ser>
        <c:dLbls>
          <c:showLegendKey val="0"/>
          <c:showVal val="0"/>
          <c:showCatName val="0"/>
          <c:showSerName val="0"/>
          <c:showPercent val="0"/>
          <c:showBubbleSize val="0"/>
        </c:dLbls>
        <c:marker val="1"/>
        <c:smooth val="0"/>
        <c:axId val="1124306239"/>
        <c:axId val="1124306719"/>
      </c:lineChart>
      <c:scatterChart>
        <c:scatterStyle val="lineMarker"/>
        <c:varyColors val="0"/>
        <c:ser>
          <c:idx val="2"/>
          <c:order val="2"/>
          <c:tx>
            <c:strRef>
              <c:f>Processing!$C$1</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01EFFA"/>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0"/>
            <c:plus>
              <c:numLit>
                <c:formatCode>General</c:formatCode>
                <c:ptCount val="1"/>
                <c:pt idx="0">
                  <c:v>1</c:v>
                </c:pt>
              </c:numLit>
            </c:plus>
            <c:minus>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minus>
            <c:spPr>
              <a:noFill/>
              <a:ln w="9525" cap="flat" cmpd="sng" algn="ctr">
                <a:gradFill>
                  <a:gsLst>
                    <a:gs pos="0">
                      <a:srgbClr val="01EFFA"/>
                    </a:gs>
                    <a:gs pos="90000">
                      <a:srgbClr val="01EFFA">
                        <a:alpha val="0"/>
                      </a:srgbClr>
                    </a:gs>
                  </a:gsLst>
                  <a:lin ang="5400000" scaled="1"/>
                </a:gradFill>
                <a:round/>
              </a:ln>
              <a:effectLst/>
            </c:spPr>
          </c:errBars>
          <c:yVal>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yVal>
          <c:smooth val="0"/>
          <c:extLst>
            <c:ext xmlns:c16="http://schemas.microsoft.com/office/drawing/2014/chart" uri="{C3380CC4-5D6E-409C-BE32-E72D297353CC}">
              <c16:uniqueId val="{00000002-5591-448D-96EB-936EC2114FC6}"/>
            </c:ext>
          </c:extLst>
        </c:ser>
        <c:dLbls>
          <c:showLegendKey val="0"/>
          <c:showVal val="0"/>
          <c:showCatName val="0"/>
          <c:showSerName val="0"/>
          <c:showPercent val="0"/>
          <c:showBubbleSize val="0"/>
        </c:dLbls>
        <c:axId val="1124306239"/>
        <c:axId val="1124306719"/>
      </c:scatterChart>
      <c:catAx>
        <c:axId val="1124306239"/>
        <c:scaling>
          <c:orientation val="minMax"/>
        </c:scaling>
        <c:delete val="1"/>
        <c:axPos val="b"/>
        <c:numFmt formatCode="General" sourceLinked="1"/>
        <c:majorTickMark val="none"/>
        <c:minorTickMark val="none"/>
        <c:tickLblPos val="nextTo"/>
        <c:crossAx val="1124306719"/>
        <c:crosses val="autoZero"/>
        <c:auto val="1"/>
        <c:lblAlgn val="ctr"/>
        <c:lblOffset val="100"/>
        <c:noMultiLvlLbl val="0"/>
      </c:catAx>
      <c:valAx>
        <c:axId val="1124306719"/>
        <c:scaling>
          <c:orientation val="minMax"/>
        </c:scaling>
        <c:delete val="1"/>
        <c:axPos val="l"/>
        <c:numFmt formatCode="General" sourceLinked="1"/>
        <c:majorTickMark val="none"/>
        <c:minorTickMark val="none"/>
        <c:tickLblPos val="nextTo"/>
        <c:crossAx val="1124306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0">
                  <a:srgbClr val="29A3FF">
                    <a:alpha val="50000"/>
                  </a:srgbClr>
                </a:gs>
                <a:gs pos="100000">
                  <a:srgbClr val="29A3FF">
                    <a:alpha val="0"/>
                  </a:srgbClr>
                </a:gs>
              </a:gsLst>
              <a:path path="circle">
                <a:fillToRect l="50000" t="-80000" r="50000" b="180000"/>
              </a:path>
              <a:tileRect/>
            </a:gradFill>
            <a:ln>
              <a:noFill/>
            </a:ln>
            <a:effectLst/>
          </c:spPr>
          <c:val>
            <c:numRef>
              <c:f>Processing!$B$18:$B$29</c:f>
              <c:numCache>
                <c:formatCode>General</c:formatCode>
                <c:ptCount val="12"/>
                <c:pt idx="0">
                  <c:v>2000</c:v>
                </c:pt>
                <c:pt idx="1">
                  <c:v>1600</c:v>
                </c:pt>
                <c:pt idx="2">
                  <c:v>1400</c:v>
                </c:pt>
                <c:pt idx="3">
                  <c:v>1800</c:v>
                </c:pt>
                <c:pt idx="4">
                  <c:v>2800</c:v>
                </c:pt>
                <c:pt idx="5">
                  <c:v>3240</c:v>
                </c:pt>
                <c:pt idx="6">
                  <c:v>3200</c:v>
                </c:pt>
                <c:pt idx="7">
                  <c:v>3000</c:v>
                </c:pt>
                <c:pt idx="8">
                  <c:v>3200</c:v>
                </c:pt>
                <c:pt idx="9">
                  <c:v>4000</c:v>
                </c:pt>
                <c:pt idx="10">
                  <c:v>3920</c:v>
                </c:pt>
                <c:pt idx="11">
                  <c:v>3200</c:v>
                </c:pt>
              </c:numCache>
            </c:numRef>
          </c:val>
          <c:extLst>
            <c:ext xmlns:c16="http://schemas.microsoft.com/office/drawing/2014/chart" uri="{C3380CC4-5D6E-409C-BE32-E72D297353CC}">
              <c16:uniqueId val="{00000000-C644-4E35-A634-65578011E59C}"/>
            </c:ext>
          </c:extLst>
        </c:ser>
        <c:dLbls>
          <c:showLegendKey val="0"/>
          <c:showVal val="0"/>
          <c:showCatName val="0"/>
          <c:showSerName val="0"/>
          <c:showPercent val="0"/>
          <c:showBubbleSize val="0"/>
        </c:dLbls>
        <c:axId val="2014077872"/>
        <c:axId val="2014067312"/>
      </c:areaChart>
      <c:barChart>
        <c:barDir val="col"/>
        <c:grouping val="clustered"/>
        <c:varyColors val="0"/>
        <c:ser>
          <c:idx val="4"/>
          <c:order val="4"/>
          <c:tx>
            <c:strRef>
              <c:f>Processing!$E$17</c:f>
              <c:strCache>
                <c:ptCount val="1"/>
                <c:pt idx="0">
                  <c:v>Goals</c:v>
                </c:pt>
              </c:strCache>
            </c:strRef>
          </c:tx>
          <c:spPr>
            <a:solidFill>
              <a:srgbClr val="01EFFA">
                <a:alpha val="30000"/>
              </a:srgbClr>
            </a:solidFill>
            <a:ln>
              <a:solidFill>
                <a:srgbClr val="01EFFA"/>
              </a:solidFill>
            </a:ln>
            <a:effectLst/>
          </c:spPr>
          <c:invertIfNegative val="0"/>
          <c:val>
            <c:numRef>
              <c:f>Processing!$E$18:$E$29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C644-4E35-A634-65578011E59C}"/>
            </c:ext>
          </c:extLst>
        </c:ser>
        <c:dLbls>
          <c:showLegendKey val="0"/>
          <c:showVal val="0"/>
          <c:showCatName val="0"/>
          <c:showSerName val="0"/>
          <c:showPercent val="0"/>
          <c:showBubbleSize val="0"/>
        </c:dLbls>
        <c:gapWidth val="80"/>
        <c:axId val="2014077872"/>
        <c:axId val="2014067312"/>
      </c:barChart>
      <c:lineChart>
        <c:grouping val="standard"/>
        <c:varyColors val="0"/>
        <c:ser>
          <c:idx val="0"/>
          <c:order val="0"/>
          <c:tx>
            <c:strRef>
              <c:f>Processing!$B$17</c:f>
              <c:strCache>
                <c:ptCount val="1"/>
                <c:pt idx="0">
                  <c:v>Compare Costs</c:v>
                </c:pt>
              </c:strCache>
            </c:strRef>
          </c:tx>
          <c:spPr>
            <a:ln w="19050" cap="rnd">
              <a:solidFill>
                <a:srgbClr val="29A3FF"/>
              </a:solidFill>
              <a:round/>
            </a:ln>
            <a:effectLst/>
          </c:spPr>
          <c:marker>
            <c:symbol val="none"/>
          </c:marker>
          <c:cat>
            <c:strRef>
              <c:f>Processing!$A$18:$A$29</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Processing!$B$18:$B$29</c:f>
              <c:numCache>
                <c:formatCode>General</c:formatCode>
                <c:ptCount val="12"/>
                <c:pt idx="0">
                  <c:v>2000</c:v>
                </c:pt>
                <c:pt idx="1">
                  <c:v>1600</c:v>
                </c:pt>
                <c:pt idx="2">
                  <c:v>1400</c:v>
                </c:pt>
                <c:pt idx="3">
                  <c:v>1800</c:v>
                </c:pt>
                <c:pt idx="4">
                  <c:v>2800</c:v>
                </c:pt>
                <c:pt idx="5">
                  <c:v>3240</c:v>
                </c:pt>
                <c:pt idx="6">
                  <c:v>3200</c:v>
                </c:pt>
                <c:pt idx="7">
                  <c:v>3000</c:v>
                </c:pt>
                <c:pt idx="8">
                  <c:v>3200</c:v>
                </c:pt>
                <c:pt idx="9">
                  <c:v>4000</c:v>
                </c:pt>
                <c:pt idx="10">
                  <c:v>3920</c:v>
                </c:pt>
                <c:pt idx="11">
                  <c:v>3200</c:v>
                </c:pt>
              </c:numCache>
            </c:numRef>
          </c:val>
          <c:smooth val="1"/>
          <c:extLst>
            <c:ext xmlns:c16="http://schemas.microsoft.com/office/drawing/2014/chart" uri="{C3380CC4-5D6E-409C-BE32-E72D297353CC}">
              <c16:uniqueId val="{00000002-C644-4E35-A634-65578011E59C}"/>
            </c:ext>
          </c:extLst>
        </c:ser>
        <c:ser>
          <c:idx val="3"/>
          <c:order val="3"/>
          <c:tx>
            <c:strRef>
              <c:f>Processing!$D$17</c:f>
              <c:strCache>
                <c:ptCount val="1"/>
                <c:pt idx="0">
                  <c:v>Inflow</c:v>
                </c:pt>
              </c:strCache>
            </c:strRef>
          </c:tx>
          <c:spPr>
            <a:ln w="19050" cap="rnd">
              <a:solidFill>
                <a:srgbClr val="01EFFA"/>
              </a:solidFill>
              <a:round/>
            </a:ln>
            <a:effectLst>
              <a:outerShdw blurRad="50800" dist="38100" dir="5400000" algn="t" rotWithShape="0">
                <a:prstClr val="black">
                  <a:alpha val="40000"/>
                </a:prstClr>
              </a:outerShdw>
            </a:effectLst>
          </c:spPr>
          <c:marker>
            <c:symbol val="none"/>
          </c:marker>
          <c:val>
            <c:numRef>
              <c:f>Processing!$D$18:$D$29</c:f>
              <c:numCache>
                <c:formatCode>General</c:formatCode>
                <c:ptCount val="12"/>
                <c:pt idx="0">
                  <c:v>3200</c:v>
                </c:pt>
                <c:pt idx="1">
                  <c:v>2552</c:v>
                </c:pt>
                <c:pt idx="2">
                  <c:v>2108</c:v>
                </c:pt>
                <c:pt idx="3">
                  <c:v>2012</c:v>
                </c:pt>
                <c:pt idx="4">
                  <c:v>2292</c:v>
                </c:pt>
                <c:pt idx="5">
                  <c:v>2860</c:v>
                </c:pt>
                <c:pt idx="6">
                  <c:v>3540</c:v>
                </c:pt>
                <c:pt idx="7">
                  <c:v>4108</c:v>
                </c:pt>
                <c:pt idx="8">
                  <c:v>4388</c:v>
                </c:pt>
                <c:pt idx="9">
                  <c:v>4292</c:v>
                </c:pt>
                <c:pt idx="10">
                  <c:v>3848</c:v>
                </c:pt>
                <c:pt idx="11">
                  <c:v>3200</c:v>
                </c:pt>
              </c:numCache>
            </c:numRef>
          </c:val>
          <c:smooth val="1"/>
          <c:extLst>
            <c:ext xmlns:c16="http://schemas.microsoft.com/office/drawing/2014/chart" uri="{C3380CC4-5D6E-409C-BE32-E72D297353CC}">
              <c16:uniqueId val="{00000004-C644-4E35-A634-65578011E59C}"/>
            </c:ext>
          </c:extLst>
        </c:ser>
        <c:dLbls>
          <c:showLegendKey val="0"/>
          <c:showVal val="0"/>
          <c:showCatName val="0"/>
          <c:showSerName val="0"/>
          <c:showPercent val="0"/>
          <c:showBubbleSize val="0"/>
        </c:dLbls>
        <c:marker val="1"/>
        <c:smooth val="0"/>
        <c:axId val="2014077872"/>
        <c:axId val="2014067312"/>
      </c:lineChart>
      <c:scatterChart>
        <c:scatterStyle val="lineMarker"/>
        <c:varyColors val="0"/>
        <c:ser>
          <c:idx val="2"/>
          <c:order val="2"/>
          <c:tx>
            <c:strRef>
              <c:f>Processing!$C$17</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29A3FF"/>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1"/>
            <c:plus>
              <c:numRef>
                <c:f>Processing!$C$16</c:f>
                <c:numCache>
                  <c:formatCode>General</c:formatCode>
                  <c:ptCount val="1"/>
                  <c:pt idx="0">
                    <c:v>465.59999999999997</c:v>
                  </c:pt>
                </c:numCache>
              </c:numRef>
            </c:plus>
            <c:minus>
              <c:numRef>
                <c:f>Processing!$C$18:$C$29</c:f>
                <c:numCache>
                  <c:formatCode>General</c:formatCode>
                  <c:ptCount val="12"/>
                  <c:pt idx="0">
                    <c:v>#N/A</c:v>
                  </c:pt>
                  <c:pt idx="1">
                    <c:v>#N/A</c:v>
                  </c:pt>
                  <c:pt idx="2">
                    <c:v>#N/A</c:v>
                  </c:pt>
                  <c:pt idx="3">
                    <c:v>#N/A</c:v>
                  </c:pt>
                  <c:pt idx="4">
                    <c:v>#N/A</c:v>
                  </c:pt>
                  <c:pt idx="5">
                    <c:v>#N/A</c:v>
                  </c:pt>
                  <c:pt idx="6">
                    <c:v>3200</c:v>
                  </c:pt>
                  <c:pt idx="7">
                    <c:v>3000</c:v>
                  </c:pt>
                  <c:pt idx="8">
                    <c:v>3200</c:v>
                  </c:pt>
                  <c:pt idx="9">
                    <c:v>4000</c:v>
                  </c:pt>
                  <c:pt idx="10">
                    <c:v>#N/A</c:v>
                  </c:pt>
                  <c:pt idx="11">
                    <c:v>#N/A</c:v>
                  </c:pt>
                </c:numCache>
              </c:numRef>
            </c:minus>
            <c:spPr>
              <a:noFill/>
              <a:ln w="9525" cap="flat" cmpd="sng" algn="ctr">
                <a:gradFill>
                  <a:gsLst>
                    <a:gs pos="0">
                      <a:srgbClr val="01EFFA"/>
                    </a:gs>
                    <a:gs pos="100000">
                      <a:schemeClr val="accent1">
                        <a:lumMod val="30000"/>
                        <a:lumOff val="70000"/>
                      </a:schemeClr>
                    </a:gs>
                  </a:gsLst>
                  <a:lin ang="5400000" scaled="1"/>
                </a:gradFill>
                <a:round/>
              </a:ln>
              <a:effectLst/>
            </c:spPr>
          </c:errBars>
          <c:yVal>
            <c:numRef>
              <c:f>Processing!$C$18:$C$29</c:f>
              <c:numCache>
                <c:formatCode>General</c:formatCode>
                <c:ptCount val="12"/>
                <c:pt idx="0">
                  <c:v>#N/A</c:v>
                </c:pt>
                <c:pt idx="1">
                  <c:v>#N/A</c:v>
                </c:pt>
                <c:pt idx="2">
                  <c:v>#N/A</c:v>
                </c:pt>
                <c:pt idx="3">
                  <c:v>#N/A</c:v>
                </c:pt>
                <c:pt idx="4">
                  <c:v>#N/A</c:v>
                </c:pt>
                <c:pt idx="5">
                  <c:v>#N/A</c:v>
                </c:pt>
                <c:pt idx="6">
                  <c:v>3200</c:v>
                </c:pt>
                <c:pt idx="7">
                  <c:v>3000</c:v>
                </c:pt>
                <c:pt idx="8">
                  <c:v>3200</c:v>
                </c:pt>
                <c:pt idx="9">
                  <c:v>4000</c:v>
                </c:pt>
                <c:pt idx="10">
                  <c:v>#N/A</c:v>
                </c:pt>
                <c:pt idx="11">
                  <c:v>#N/A</c:v>
                </c:pt>
              </c:numCache>
            </c:numRef>
          </c:yVal>
          <c:smooth val="0"/>
          <c:extLst>
            <c:ext xmlns:c16="http://schemas.microsoft.com/office/drawing/2014/chart" uri="{C3380CC4-5D6E-409C-BE32-E72D297353CC}">
              <c16:uniqueId val="{00000003-C644-4E35-A634-65578011E59C}"/>
            </c:ext>
          </c:extLst>
        </c:ser>
        <c:dLbls>
          <c:showLegendKey val="0"/>
          <c:showVal val="0"/>
          <c:showCatName val="0"/>
          <c:showSerName val="0"/>
          <c:showPercent val="0"/>
          <c:showBubbleSize val="0"/>
        </c:dLbls>
        <c:axId val="2014077872"/>
        <c:axId val="2014067312"/>
      </c:scatterChart>
      <c:catAx>
        <c:axId val="2014077872"/>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2014067312"/>
        <c:crosses val="autoZero"/>
        <c:auto val="1"/>
        <c:lblAlgn val="ctr"/>
        <c:lblOffset val="100"/>
        <c:noMultiLvlLbl val="0"/>
      </c:catAx>
      <c:valAx>
        <c:axId val="2014067312"/>
        <c:scaling>
          <c:orientation val="minMax"/>
        </c:scaling>
        <c:delete val="1"/>
        <c:axPos val="l"/>
        <c:majorGridlines>
          <c:spPr>
            <a:ln w="9525" cap="flat" cmpd="sng" algn="ctr">
              <a:solidFill>
                <a:srgbClr val="29A3FF">
                  <a:alpha val="20000"/>
                </a:srgbClr>
              </a:solidFill>
              <a:round/>
            </a:ln>
            <a:effectLst/>
          </c:spPr>
        </c:majorGridlines>
        <c:numFmt formatCode="General" sourceLinked="1"/>
        <c:majorTickMark val="none"/>
        <c:minorTickMark val="none"/>
        <c:tickLblPos val="nextTo"/>
        <c:crossAx val="20140778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0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blipFill>
              <a:blip xmlns:r="http://schemas.openxmlformats.org/officeDocument/2006/relationships" r:embed="rId3"/>
              <a:stretch>
                <a:fillRect/>
              </a:stretch>
            </a:blipFill>
            <a:ln>
              <a:noFill/>
            </a:ln>
            <a:effectLst/>
          </c:spPr>
          <c:invertIfNegative val="0"/>
          <c:val>
            <c:numRef>
              <c:f>Processing!$D$33</c:f>
              <c:numCache>
                <c:formatCode>General</c:formatCode>
                <c:ptCount val="1"/>
                <c:pt idx="0">
                  <c:v>10</c:v>
                </c:pt>
              </c:numCache>
            </c:numRef>
          </c:val>
          <c:extLst>
            <c:ext xmlns:c16="http://schemas.microsoft.com/office/drawing/2014/chart" uri="{C3380CC4-5D6E-409C-BE32-E72D297353CC}">
              <c16:uniqueId val="{00000000-64A7-4521-AAE4-24EC90B0FE7D}"/>
            </c:ext>
          </c:extLst>
        </c:ser>
        <c:ser>
          <c:idx val="1"/>
          <c:order val="1"/>
          <c:spPr>
            <a:blipFill>
              <a:blip xmlns:r="http://schemas.openxmlformats.org/officeDocument/2006/relationships" r:embed="rId4"/>
              <a:stretch>
                <a:fillRect/>
              </a:stretch>
            </a:blipFill>
            <a:ln>
              <a:noFill/>
            </a:ln>
            <a:effectLst/>
          </c:spPr>
          <c:invertIfNegative val="0"/>
          <c:val>
            <c:numRef>
              <c:f>Processing!$D$34</c:f>
              <c:numCache>
                <c:formatCode>General</c:formatCode>
                <c:ptCount val="1"/>
                <c:pt idx="0">
                  <c:v>10</c:v>
                </c:pt>
              </c:numCache>
            </c:numRef>
          </c:val>
          <c:extLst>
            <c:ext xmlns:c16="http://schemas.microsoft.com/office/drawing/2014/chart" uri="{C3380CC4-5D6E-409C-BE32-E72D297353CC}">
              <c16:uniqueId val="{00000001-64A7-4521-AAE4-24EC90B0FE7D}"/>
            </c:ext>
          </c:extLst>
        </c:ser>
        <c:dLbls>
          <c:showLegendKey val="0"/>
          <c:showVal val="0"/>
          <c:showCatName val="0"/>
          <c:showSerName val="0"/>
          <c:showPercent val="0"/>
          <c:showBubbleSize val="0"/>
        </c:dLbls>
        <c:gapWidth val="0"/>
        <c:overlap val="100"/>
        <c:axId val="1135119103"/>
        <c:axId val="1135143583"/>
      </c:barChart>
      <c:catAx>
        <c:axId val="1135119103"/>
        <c:scaling>
          <c:orientation val="minMax"/>
        </c:scaling>
        <c:delete val="1"/>
        <c:axPos val="b"/>
        <c:majorTickMark val="out"/>
        <c:minorTickMark val="none"/>
        <c:tickLblPos val="nextTo"/>
        <c:crossAx val="1135143583"/>
        <c:crosses val="autoZero"/>
        <c:auto val="1"/>
        <c:lblAlgn val="ctr"/>
        <c:lblOffset val="100"/>
        <c:noMultiLvlLbl val="0"/>
      </c:catAx>
      <c:valAx>
        <c:axId val="1135143583"/>
        <c:scaling>
          <c:orientation val="minMax"/>
          <c:max val="10"/>
          <c:min val="0"/>
        </c:scaling>
        <c:delete val="1"/>
        <c:axPos val="l"/>
        <c:numFmt formatCode="General" sourceLinked="1"/>
        <c:majorTickMark val="out"/>
        <c:minorTickMark val="none"/>
        <c:tickLblPos val="nextTo"/>
        <c:crossAx val="113511910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0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blipFill>
              <a:blip xmlns:r="http://schemas.openxmlformats.org/officeDocument/2006/relationships" r:embed="rId3"/>
              <a:stretch>
                <a:fillRect/>
              </a:stretch>
            </a:blipFill>
            <a:ln>
              <a:noFill/>
            </a:ln>
            <a:effectLst/>
          </c:spPr>
          <c:invertIfNegative val="0"/>
          <c:val>
            <c:numRef>
              <c:f>Processing!$E$33</c:f>
              <c:numCache>
                <c:formatCode>General</c:formatCode>
                <c:ptCount val="1"/>
                <c:pt idx="0">
                  <c:v>0</c:v>
                </c:pt>
              </c:numCache>
            </c:numRef>
          </c:val>
          <c:extLst>
            <c:ext xmlns:c16="http://schemas.microsoft.com/office/drawing/2014/chart" uri="{C3380CC4-5D6E-409C-BE32-E72D297353CC}">
              <c16:uniqueId val="{00000000-74FF-4B95-AF2E-929CF3200C2C}"/>
            </c:ext>
          </c:extLst>
        </c:ser>
        <c:ser>
          <c:idx val="1"/>
          <c:order val="1"/>
          <c:spPr>
            <a:blipFill>
              <a:blip xmlns:r="http://schemas.openxmlformats.org/officeDocument/2006/relationships" r:embed="rId4"/>
              <a:stretch>
                <a:fillRect/>
              </a:stretch>
            </a:blipFill>
            <a:ln>
              <a:noFill/>
            </a:ln>
            <a:effectLst/>
          </c:spPr>
          <c:invertIfNegative val="0"/>
          <c:val>
            <c:numRef>
              <c:f>Processing!$E$34</c:f>
              <c:numCache>
                <c:formatCode>General</c:formatCode>
                <c:ptCount val="1"/>
                <c:pt idx="0">
                  <c:v>10</c:v>
                </c:pt>
              </c:numCache>
            </c:numRef>
          </c:val>
          <c:extLst>
            <c:ext xmlns:c16="http://schemas.microsoft.com/office/drawing/2014/chart" uri="{C3380CC4-5D6E-409C-BE32-E72D297353CC}">
              <c16:uniqueId val="{00000001-74FF-4B95-AF2E-929CF3200C2C}"/>
            </c:ext>
          </c:extLst>
        </c:ser>
        <c:dLbls>
          <c:showLegendKey val="0"/>
          <c:showVal val="0"/>
          <c:showCatName val="0"/>
          <c:showSerName val="0"/>
          <c:showPercent val="0"/>
          <c:showBubbleSize val="0"/>
        </c:dLbls>
        <c:gapWidth val="0"/>
        <c:overlap val="100"/>
        <c:axId val="1933000816"/>
        <c:axId val="1933004176"/>
      </c:barChart>
      <c:catAx>
        <c:axId val="1933000816"/>
        <c:scaling>
          <c:orientation val="minMax"/>
        </c:scaling>
        <c:delete val="1"/>
        <c:axPos val="b"/>
        <c:majorTickMark val="none"/>
        <c:minorTickMark val="none"/>
        <c:tickLblPos val="nextTo"/>
        <c:crossAx val="1933004176"/>
        <c:crosses val="autoZero"/>
        <c:auto val="1"/>
        <c:lblAlgn val="ctr"/>
        <c:lblOffset val="100"/>
        <c:noMultiLvlLbl val="0"/>
      </c:catAx>
      <c:valAx>
        <c:axId val="1933004176"/>
        <c:scaling>
          <c:orientation val="minMax"/>
          <c:max val="10"/>
          <c:min val="0"/>
        </c:scaling>
        <c:delete val="1"/>
        <c:axPos val="l"/>
        <c:numFmt formatCode="General" sourceLinked="1"/>
        <c:majorTickMark val="none"/>
        <c:minorTickMark val="none"/>
        <c:tickLblPos val="nextTo"/>
        <c:crossAx val="19330008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0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23000">
                  <a:schemeClr val="tx2">
                    <a:lumMod val="75000"/>
                    <a:lumOff val="25000"/>
                  </a:schemeClr>
                </a:gs>
                <a:gs pos="83000">
                  <a:srgbClr val="045275">
                    <a:alpha val="0"/>
                  </a:srgbClr>
                </a:gs>
              </a:gsLst>
              <a:path path="circle">
                <a:fillToRect l="50000" t="-80000" r="50000" b="180000"/>
              </a:path>
              <a:tileRect/>
            </a:gradFill>
            <a:ln>
              <a:noFill/>
            </a:ln>
            <a:effectLst/>
          </c:spPr>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extLst>
            <c:ext xmlns:c16="http://schemas.microsoft.com/office/drawing/2014/chart" uri="{C3380CC4-5D6E-409C-BE32-E72D297353CC}">
              <c16:uniqueId val="{00000000-1D27-4D4F-8E64-E7E0829DBF29}"/>
            </c:ext>
          </c:extLst>
        </c:ser>
        <c:dLbls>
          <c:showLegendKey val="0"/>
          <c:showVal val="0"/>
          <c:showCatName val="0"/>
          <c:showSerName val="0"/>
          <c:showPercent val="0"/>
          <c:showBubbleSize val="0"/>
        </c:dLbls>
        <c:axId val="1124306239"/>
        <c:axId val="1124306719"/>
      </c:areaChart>
      <c:lineChart>
        <c:grouping val="standard"/>
        <c:varyColors val="0"/>
        <c:ser>
          <c:idx val="0"/>
          <c:order val="0"/>
          <c:tx>
            <c:strRef>
              <c:f>Processing!$B$1</c:f>
              <c:strCache>
                <c:ptCount val="1"/>
                <c:pt idx="0">
                  <c:v>Value</c:v>
                </c:pt>
              </c:strCache>
            </c:strRef>
          </c:tx>
          <c:spPr>
            <a:ln w="19050" cap="rnd">
              <a:gradFill>
                <a:gsLst>
                  <a:gs pos="28000">
                    <a:srgbClr val="29A3FF"/>
                  </a:gs>
                  <a:gs pos="70000">
                    <a:srgbClr val="01EFFA"/>
                  </a:gs>
                </a:gsLst>
                <a:lin ang="0" scaled="0"/>
              </a:gradFill>
              <a:round/>
            </a:ln>
            <a:effectLst/>
          </c:spPr>
          <c:marker>
            <c:symbol val="none"/>
          </c:marker>
          <c:cat>
            <c:strRef>
              <c:f>Processing!$A$2:$A$13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smooth val="1"/>
          <c:extLst>
            <c:ext xmlns:c16="http://schemas.microsoft.com/office/drawing/2014/chart" uri="{C3380CC4-5D6E-409C-BE32-E72D297353CC}">
              <c16:uniqueId val="{00000001-1D27-4D4F-8E64-E7E0829DBF29}"/>
            </c:ext>
          </c:extLst>
        </c:ser>
        <c:dLbls>
          <c:showLegendKey val="0"/>
          <c:showVal val="0"/>
          <c:showCatName val="0"/>
          <c:showSerName val="0"/>
          <c:showPercent val="0"/>
          <c:showBubbleSize val="0"/>
        </c:dLbls>
        <c:marker val="1"/>
        <c:smooth val="0"/>
        <c:axId val="1124306239"/>
        <c:axId val="1124306719"/>
      </c:lineChart>
      <c:scatterChart>
        <c:scatterStyle val="lineMarker"/>
        <c:varyColors val="0"/>
        <c:ser>
          <c:idx val="2"/>
          <c:order val="2"/>
          <c:tx>
            <c:strRef>
              <c:f>Processing!$C$1</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01EFFA"/>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0"/>
            <c:plus>
              <c:numLit>
                <c:formatCode>General</c:formatCode>
                <c:ptCount val="1"/>
                <c:pt idx="0">
                  <c:v>1</c:v>
                </c:pt>
              </c:numLit>
            </c:plus>
            <c:minus>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minus>
            <c:spPr>
              <a:noFill/>
              <a:ln w="9525" cap="flat" cmpd="sng" algn="ctr">
                <a:gradFill>
                  <a:gsLst>
                    <a:gs pos="0">
                      <a:srgbClr val="01EFFA"/>
                    </a:gs>
                    <a:gs pos="90000">
                      <a:srgbClr val="01EFFA">
                        <a:alpha val="0"/>
                      </a:srgbClr>
                    </a:gs>
                  </a:gsLst>
                  <a:lin ang="5400000" scaled="1"/>
                </a:gradFill>
                <a:round/>
              </a:ln>
              <a:effectLst/>
            </c:spPr>
          </c:errBars>
          <c:yVal>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yVal>
          <c:smooth val="0"/>
          <c:extLst>
            <c:ext xmlns:c16="http://schemas.microsoft.com/office/drawing/2014/chart" uri="{C3380CC4-5D6E-409C-BE32-E72D297353CC}">
              <c16:uniqueId val="{00000002-1D27-4D4F-8E64-E7E0829DBF29}"/>
            </c:ext>
          </c:extLst>
        </c:ser>
        <c:dLbls>
          <c:showLegendKey val="0"/>
          <c:showVal val="0"/>
          <c:showCatName val="0"/>
          <c:showSerName val="0"/>
          <c:showPercent val="0"/>
          <c:showBubbleSize val="0"/>
        </c:dLbls>
        <c:axId val="1124306239"/>
        <c:axId val="1124306719"/>
      </c:scatterChart>
      <c:catAx>
        <c:axId val="1124306239"/>
        <c:scaling>
          <c:orientation val="minMax"/>
        </c:scaling>
        <c:delete val="1"/>
        <c:axPos val="b"/>
        <c:numFmt formatCode="General" sourceLinked="1"/>
        <c:majorTickMark val="none"/>
        <c:minorTickMark val="none"/>
        <c:tickLblPos val="nextTo"/>
        <c:crossAx val="1124306719"/>
        <c:crosses val="autoZero"/>
        <c:auto val="1"/>
        <c:lblAlgn val="ctr"/>
        <c:lblOffset val="100"/>
        <c:noMultiLvlLbl val="0"/>
      </c:catAx>
      <c:valAx>
        <c:axId val="1124306719"/>
        <c:scaling>
          <c:orientation val="minMax"/>
        </c:scaling>
        <c:delete val="1"/>
        <c:axPos val="l"/>
        <c:numFmt formatCode="General" sourceLinked="1"/>
        <c:majorTickMark val="none"/>
        <c:minorTickMark val="none"/>
        <c:tickLblPos val="nextTo"/>
        <c:crossAx val="1124306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0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7FAAEC"/>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Processing!$E$2:$E$5</c:f>
              <c:numCache>
                <c:formatCode>0%</c:formatCode>
                <c:ptCount val="4"/>
                <c:pt idx="0">
                  <c:v>1.1308571428571428</c:v>
                </c:pt>
                <c:pt idx="1">
                  <c:v>0.97624999999999995</c:v>
                </c:pt>
                <c:pt idx="2">
                  <c:v>1.0596666666666668</c:v>
                </c:pt>
                <c:pt idx="3">
                  <c:v>1.1995</c:v>
                </c:pt>
              </c:numCache>
            </c:numRef>
          </c:val>
          <c:extLst>
            <c:ext xmlns:c16="http://schemas.microsoft.com/office/drawing/2014/chart" uri="{C3380CC4-5D6E-409C-BE32-E72D297353CC}">
              <c16:uniqueId val="{00000000-D4E8-44DF-AF22-06E1376DD8DE}"/>
            </c:ext>
          </c:extLst>
        </c:ser>
        <c:ser>
          <c:idx val="1"/>
          <c:order val="1"/>
          <c:spPr>
            <a:solidFill>
              <a:srgbClr val="DDE6F2"/>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Processing!$F$2:$F$5</c:f>
              <c:numCache>
                <c:formatCode>0%</c:formatCode>
                <c:ptCount val="4"/>
                <c:pt idx="0">
                  <c:v>0</c:v>
                </c:pt>
                <c:pt idx="1">
                  <c:v>2.3750000000000049E-2</c:v>
                </c:pt>
                <c:pt idx="2">
                  <c:v>0</c:v>
                </c:pt>
                <c:pt idx="3">
                  <c:v>0</c:v>
                </c:pt>
              </c:numCache>
            </c:numRef>
          </c:val>
          <c:extLst>
            <c:ext xmlns:c16="http://schemas.microsoft.com/office/drawing/2014/chart" uri="{C3380CC4-5D6E-409C-BE32-E72D297353CC}">
              <c16:uniqueId val="{00000001-D4E8-44DF-AF22-06E1376DD8DE}"/>
            </c:ext>
          </c:extLst>
        </c:ser>
        <c:dLbls>
          <c:showLegendKey val="0"/>
          <c:showVal val="0"/>
          <c:showCatName val="0"/>
          <c:showSerName val="0"/>
          <c:showPercent val="0"/>
          <c:showBubbleSize val="0"/>
        </c:dLbls>
        <c:gapWidth val="500"/>
        <c:overlap val="100"/>
        <c:axId val="1419409936"/>
        <c:axId val="1419429136"/>
      </c:barChart>
      <c:catAx>
        <c:axId val="1419409936"/>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419429136"/>
        <c:crosses val="autoZero"/>
        <c:auto val="1"/>
        <c:lblAlgn val="ctr"/>
        <c:lblOffset val="100"/>
        <c:noMultiLvlLbl val="0"/>
      </c:catAx>
      <c:valAx>
        <c:axId val="1419429136"/>
        <c:scaling>
          <c:orientation val="minMax"/>
          <c:min val="0"/>
        </c:scaling>
        <c:delete val="1"/>
        <c:axPos val="t"/>
        <c:numFmt formatCode="0%" sourceLinked="1"/>
        <c:majorTickMark val="out"/>
        <c:minorTickMark val="none"/>
        <c:tickLblPos val="nextTo"/>
        <c:crossAx val="1419409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0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val>
            <c:numRef>
              <c:f>Processing!$D$6</c:f>
              <c:numCache>
                <c:formatCode>0%</c:formatCode>
                <c:ptCount val="1"/>
                <c:pt idx="0">
                  <c:v>0.05</c:v>
                </c:pt>
              </c:numCache>
            </c:numRef>
          </c:val>
          <c:extLst>
            <c:ext xmlns:c16="http://schemas.microsoft.com/office/drawing/2014/chart" uri="{C3380CC4-5D6E-409C-BE32-E72D297353CC}">
              <c16:uniqueId val="{00000000-A408-46AF-842B-26F675D8797F}"/>
            </c:ext>
          </c:extLst>
        </c:ser>
        <c:ser>
          <c:idx val="1"/>
          <c:order val="1"/>
          <c:spPr>
            <a:solidFill>
              <a:schemeClr val="accent2"/>
            </a:solidFill>
            <a:ln w="88900">
              <a:gradFill>
                <a:gsLst>
                  <a:gs pos="0">
                    <a:srgbClr val="0099CC"/>
                  </a:gs>
                  <a:gs pos="100000">
                    <a:srgbClr val="01EFFA"/>
                  </a:gs>
                </a:gsLst>
                <a:lin ang="0" scaled="0"/>
              </a:gradFill>
            </a:ln>
            <a:effectLst/>
          </c:spPr>
          <c:invertIfNegative val="0"/>
          <c:val>
            <c:numRef>
              <c:f>Processing!$E$6</c:f>
              <c:numCache>
                <c:formatCode>0%</c:formatCode>
                <c:ptCount val="1"/>
                <c:pt idx="0">
                  <c:v>1.0915684523809523</c:v>
                </c:pt>
              </c:numCache>
            </c:numRef>
          </c:val>
          <c:extLst>
            <c:ext xmlns:c16="http://schemas.microsoft.com/office/drawing/2014/chart" uri="{C3380CC4-5D6E-409C-BE32-E72D297353CC}">
              <c16:uniqueId val="{00000001-A408-46AF-842B-26F675D8797F}"/>
            </c:ext>
          </c:extLst>
        </c:ser>
        <c:ser>
          <c:idx val="2"/>
          <c:order val="2"/>
          <c:spPr>
            <a:solidFill>
              <a:schemeClr val="accent3"/>
            </a:solidFill>
            <a:ln>
              <a:noFill/>
            </a:ln>
            <a:effectLst/>
          </c:spPr>
          <c:invertIfNegative val="0"/>
          <c:dPt>
            <c:idx val="0"/>
            <c:invertIfNegative val="0"/>
            <c:bubble3D val="0"/>
            <c:spPr>
              <a:noFill/>
              <a:ln>
                <a:noFill/>
              </a:ln>
              <a:effectLst/>
            </c:spPr>
            <c:extLst>
              <c:ext xmlns:c16="http://schemas.microsoft.com/office/drawing/2014/chart" uri="{C3380CC4-5D6E-409C-BE32-E72D297353CC}">
                <c16:uniqueId val="{00000003-A408-46AF-842B-26F675D8797F}"/>
              </c:ext>
            </c:extLst>
          </c:dPt>
          <c:val>
            <c:numRef>
              <c:f>Processing!$F$6</c:f>
              <c:numCache>
                <c:formatCode>0%</c:formatCode>
                <c:ptCount val="1"/>
                <c:pt idx="0">
                  <c:v>-9.1568452380952348E-2</c:v>
                </c:pt>
              </c:numCache>
            </c:numRef>
          </c:val>
          <c:extLst>
            <c:ext xmlns:c16="http://schemas.microsoft.com/office/drawing/2014/chart" uri="{C3380CC4-5D6E-409C-BE32-E72D297353CC}">
              <c16:uniqueId val="{00000004-A408-46AF-842B-26F675D8797F}"/>
            </c:ext>
          </c:extLst>
        </c:ser>
        <c:dLbls>
          <c:showLegendKey val="0"/>
          <c:showVal val="0"/>
          <c:showCatName val="0"/>
          <c:showSerName val="0"/>
          <c:showPercent val="0"/>
          <c:showBubbleSize val="0"/>
        </c:dLbls>
        <c:gapWidth val="500"/>
        <c:overlap val="100"/>
        <c:axId val="1419348976"/>
        <c:axId val="1419375376"/>
      </c:barChart>
      <c:catAx>
        <c:axId val="1419348976"/>
        <c:scaling>
          <c:orientation val="minMax"/>
        </c:scaling>
        <c:delete val="1"/>
        <c:axPos val="l"/>
        <c:majorTickMark val="out"/>
        <c:minorTickMark val="none"/>
        <c:tickLblPos val="nextTo"/>
        <c:crossAx val="1419375376"/>
        <c:crosses val="autoZero"/>
        <c:auto val="1"/>
        <c:lblAlgn val="ctr"/>
        <c:lblOffset val="100"/>
        <c:noMultiLvlLbl val="0"/>
      </c:catAx>
      <c:valAx>
        <c:axId val="1419375376"/>
        <c:scaling>
          <c:orientation val="minMax"/>
          <c:max val="1.1000000000000001"/>
          <c:min val="0"/>
        </c:scaling>
        <c:delete val="1"/>
        <c:axPos val="b"/>
        <c:numFmt formatCode="0%" sourceLinked="1"/>
        <c:majorTickMark val="out"/>
        <c:minorTickMark val="none"/>
        <c:tickLblPos val="nextTo"/>
        <c:crossAx val="1419348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0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Processing!$D$8</c:f>
              <c:strCache>
                <c:ptCount val="1"/>
                <c:pt idx="0">
                  <c:v>Budget Load</c:v>
                </c:pt>
              </c:strCache>
            </c:strRef>
          </c:tx>
          <c:spPr>
            <a:solidFill>
              <a:schemeClr val="bg1"/>
            </a:solidFill>
            <a:ln>
              <a:noFill/>
            </a:ln>
          </c:spPr>
          <c:dPt>
            <c:idx val="0"/>
            <c:bubble3D val="0"/>
            <c:spPr>
              <a:solidFill>
                <a:schemeClr val="bg1"/>
              </a:solidFill>
              <a:ln w="19050">
                <a:noFill/>
              </a:ln>
              <a:effectLst/>
            </c:spPr>
            <c:extLst>
              <c:ext xmlns:c16="http://schemas.microsoft.com/office/drawing/2014/chart" uri="{C3380CC4-5D6E-409C-BE32-E72D297353CC}">
                <c16:uniqueId val="{00000001-36EF-4518-84CA-733CD098FF7E}"/>
              </c:ext>
            </c:extLst>
          </c:dPt>
          <c:dPt>
            <c:idx val="1"/>
            <c:bubble3D val="0"/>
            <c:spPr>
              <a:solidFill>
                <a:schemeClr val="bg1">
                  <a:alpha val="20000"/>
                </a:schemeClr>
              </a:solidFill>
              <a:ln w="19050">
                <a:noFill/>
              </a:ln>
              <a:effectLst/>
            </c:spPr>
            <c:extLst>
              <c:ext xmlns:c16="http://schemas.microsoft.com/office/drawing/2014/chart" uri="{C3380CC4-5D6E-409C-BE32-E72D297353CC}">
                <c16:uniqueId val="{00000003-36EF-4518-84CA-733CD098FF7E}"/>
              </c:ext>
            </c:extLst>
          </c:dPt>
          <c:val>
            <c:numRef>
              <c:f>Processing!$E$8:$F$8</c:f>
              <c:numCache>
                <c:formatCode>0%</c:formatCode>
                <c:ptCount val="2"/>
                <c:pt idx="0">
                  <c:v>0.18354640151515156</c:v>
                </c:pt>
                <c:pt idx="1">
                  <c:v>0.81645359848484844</c:v>
                </c:pt>
              </c:numCache>
            </c:numRef>
          </c:val>
          <c:extLst>
            <c:ext xmlns:c16="http://schemas.microsoft.com/office/drawing/2014/chart" uri="{C3380CC4-5D6E-409C-BE32-E72D297353CC}">
              <c16:uniqueId val="{00000004-36EF-4518-84CA-733CD098FF7E}"/>
            </c:ext>
          </c:extLst>
        </c:ser>
        <c:dLbls>
          <c:showLegendKey val="0"/>
          <c:showVal val="0"/>
          <c:showCatName val="0"/>
          <c:showSerName val="0"/>
          <c:showPercent val="0"/>
          <c:showBubbleSize val="0"/>
          <c:showLeaderLines val="1"/>
        </c:dLbls>
        <c:firstSliceAng val="0"/>
        <c:holeSize val="9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0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Processing!$O$26</c:f>
              <c:strCache>
                <c:ptCount val="1"/>
                <c:pt idx="0">
                  <c:v>Goals Plan</c:v>
                </c:pt>
              </c:strCache>
            </c:strRef>
          </c:tx>
          <c:spPr>
            <a:gradFill flip="none" rotWithShape="1">
              <a:gsLst>
                <a:gs pos="0">
                  <a:srgbClr val="5B8AFF"/>
                </a:gs>
                <a:gs pos="100000">
                  <a:srgbClr val="3B73FF"/>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Processing!$O$27:$O$29</c:f>
              <c:numCache>
                <c:formatCode>General</c:formatCode>
                <c:ptCount val="3"/>
                <c:pt idx="0">
                  <c:v>7100</c:v>
                </c:pt>
                <c:pt idx="1">
                  <c:v>12500</c:v>
                </c:pt>
                <c:pt idx="2">
                  <c:v>17000</c:v>
                </c:pt>
              </c:numCache>
            </c:numRef>
          </c:val>
          <c:extLst>
            <c:ext xmlns:c16="http://schemas.microsoft.com/office/drawing/2014/chart" uri="{C3380CC4-5D6E-409C-BE32-E72D297353CC}">
              <c16:uniqueId val="{00000000-DAE3-4794-A70A-4FE889DDAE90}"/>
            </c:ext>
          </c:extLst>
        </c:ser>
        <c:ser>
          <c:idx val="1"/>
          <c:order val="1"/>
          <c:tx>
            <c:strRef>
              <c:f>Processing!$P$26</c:f>
              <c:strCache>
                <c:ptCount val="1"/>
                <c:pt idx="0">
                  <c:v>Actual</c:v>
                </c:pt>
              </c:strCache>
            </c:strRef>
          </c:tx>
          <c:spPr>
            <a:noFill/>
            <a:ln>
              <a:solidFill>
                <a:srgbClr val="5882B3">
                  <a:alpha val="70000"/>
                </a:srgbClr>
              </a:solidFill>
            </a:ln>
            <a:effectLst/>
          </c:spPr>
          <c:invertIfNegative val="0"/>
          <c:dLbls>
            <c:dLbl>
              <c:idx val="0"/>
              <c:tx>
                <c:rich>
                  <a:bodyPr/>
                  <a:lstStyle/>
                  <a:p>
                    <a:fld id="{B80FC1A2-42C4-43F7-BDB6-5FF7CBD55B08}" type="CELLRANGE">
                      <a:rPr lang="en-US"/>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DAE3-4794-A70A-4FE889DDAE90}"/>
                </c:ext>
              </c:extLst>
            </c:dLbl>
            <c:dLbl>
              <c:idx val="1"/>
              <c:tx>
                <c:rich>
                  <a:bodyPr/>
                  <a:lstStyle/>
                  <a:p>
                    <a:fld id="{8C77ABD9-A239-4293-AF15-E28269F26298}"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DAE3-4794-A70A-4FE889DDAE90}"/>
                </c:ext>
              </c:extLst>
            </c:dLbl>
            <c:dLbl>
              <c:idx val="2"/>
              <c:tx>
                <c:rich>
                  <a:bodyPr/>
                  <a:lstStyle/>
                  <a:p>
                    <a:fld id="{3BEFB29F-5991-4A24-BAB0-CFC386C2411A}"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DAE3-4794-A70A-4FE889DDAE9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ru-RU"/>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Processing!$N$27:$N$29</c:f>
              <c:numCache>
                <c:formatCode>General</c:formatCode>
                <c:ptCount val="3"/>
                <c:pt idx="0">
                  <c:v>2028</c:v>
                </c:pt>
                <c:pt idx="1">
                  <c:v>2029</c:v>
                </c:pt>
                <c:pt idx="2">
                  <c:v>2030</c:v>
                </c:pt>
              </c:numCache>
            </c:numRef>
          </c:cat>
          <c:val>
            <c:numRef>
              <c:f>Processing!$P$27:$P$29</c:f>
              <c:numCache>
                <c:formatCode>General</c:formatCode>
                <c:ptCount val="3"/>
                <c:pt idx="0">
                  <c:v>6880</c:v>
                </c:pt>
                <c:pt idx="1">
                  <c:v>11992</c:v>
                </c:pt>
                <c:pt idx="2">
                  <c:v>17507</c:v>
                </c:pt>
              </c:numCache>
            </c:numRef>
          </c:val>
          <c:extLst>
            <c:ext xmlns:c15="http://schemas.microsoft.com/office/drawing/2012/chart" uri="{02D57815-91ED-43cb-92C2-25804820EDAC}">
              <c15:datalabelsRange>
                <c15:f>Processing!$S$27:$S$29</c15:f>
                <c15:dlblRangeCache>
                  <c:ptCount val="3"/>
                  <c:pt idx="1">
                    <c:v>$12.0k</c:v>
                  </c:pt>
                </c15:dlblRangeCache>
              </c15:datalabelsRange>
            </c:ext>
            <c:ext xmlns:c16="http://schemas.microsoft.com/office/drawing/2014/chart" uri="{C3380CC4-5D6E-409C-BE32-E72D297353CC}">
              <c16:uniqueId val="{00000004-DAE3-4794-A70A-4FE889DDAE90}"/>
            </c:ext>
          </c:extLst>
        </c:ser>
        <c:dLbls>
          <c:showLegendKey val="0"/>
          <c:showVal val="0"/>
          <c:showCatName val="0"/>
          <c:showSerName val="0"/>
          <c:showPercent val="0"/>
          <c:showBubbleSize val="0"/>
        </c:dLbls>
        <c:gapWidth val="219"/>
        <c:overlap val="-27"/>
        <c:axId val="1135221823"/>
        <c:axId val="1135229023"/>
      </c:barChart>
      <c:barChart>
        <c:barDir val="col"/>
        <c:grouping val="clustered"/>
        <c:varyColors val="0"/>
        <c:ser>
          <c:idx val="2"/>
          <c:order val="2"/>
          <c:tx>
            <c:strRef>
              <c:f>Processing!$Q$26</c:f>
              <c:strCache>
                <c:ptCount val="1"/>
                <c:pt idx="0">
                  <c:v>Current0</c:v>
                </c:pt>
              </c:strCache>
            </c:strRef>
          </c:tx>
          <c:spPr>
            <a:solidFill>
              <a:schemeClr val="accent3"/>
            </a:solidFill>
            <a:ln>
              <a:noFill/>
            </a:ln>
            <a:effectLst/>
          </c:spPr>
          <c:invertIfNegative val="0"/>
          <c:cat>
            <c:numRef>
              <c:f>Processing!$N$27:$N$29</c:f>
              <c:numCache>
                <c:formatCode>General</c:formatCode>
                <c:ptCount val="3"/>
                <c:pt idx="0">
                  <c:v>2028</c:v>
                </c:pt>
                <c:pt idx="1">
                  <c:v>2029</c:v>
                </c:pt>
                <c:pt idx="2">
                  <c:v>2030</c:v>
                </c:pt>
              </c:numCache>
            </c:numRef>
          </c:cat>
          <c:val>
            <c:numRef>
              <c:f>Processing!$Q$27:$Q$29</c:f>
              <c:numCache>
                <c:formatCode>General</c:formatCode>
                <c:ptCount val="3"/>
                <c:pt idx="0">
                  <c:v>0</c:v>
                </c:pt>
                <c:pt idx="1">
                  <c:v>0</c:v>
                </c:pt>
                <c:pt idx="2">
                  <c:v>0</c:v>
                </c:pt>
              </c:numCache>
            </c:numRef>
          </c:val>
          <c:extLst>
            <c:ext xmlns:c16="http://schemas.microsoft.com/office/drawing/2014/chart" uri="{C3380CC4-5D6E-409C-BE32-E72D297353CC}">
              <c16:uniqueId val="{00000005-DAE3-4794-A70A-4FE889DDAE90}"/>
            </c:ext>
          </c:extLst>
        </c:ser>
        <c:ser>
          <c:idx val="3"/>
          <c:order val="3"/>
          <c:tx>
            <c:strRef>
              <c:f>Processing!$R$26</c:f>
              <c:strCache>
                <c:ptCount val="1"/>
                <c:pt idx="0">
                  <c:v>Current</c:v>
                </c:pt>
              </c:strCache>
            </c:strRef>
          </c:tx>
          <c:spPr>
            <a:gradFill flip="none" rotWithShape="1">
              <a:gsLst>
                <a:gs pos="0">
                  <a:srgbClr val="01EFFA"/>
                </a:gs>
                <a:gs pos="100000">
                  <a:srgbClr val="01C7D1"/>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Processing!$R$27:$R$29</c:f>
              <c:numCache>
                <c:formatCode>General</c:formatCode>
                <c:ptCount val="3"/>
                <c:pt idx="0">
                  <c:v>#N/A</c:v>
                </c:pt>
                <c:pt idx="1">
                  <c:v>11992</c:v>
                </c:pt>
                <c:pt idx="2">
                  <c:v>#N/A</c:v>
                </c:pt>
              </c:numCache>
            </c:numRef>
          </c:val>
          <c:extLst>
            <c:ext xmlns:c16="http://schemas.microsoft.com/office/drawing/2014/chart" uri="{C3380CC4-5D6E-409C-BE32-E72D297353CC}">
              <c16:uniqueId val="{00000006-DAE3-4794-A70A-4FE889DDAE90}"/>
            </c:ext>
          </c:extLst>
        </c:ser>
        <c:dLbls>
          <c:showLegendKey val="0"/>
          <c:showVal val="0"/>
          <c:showCatName val="0"/>
          <c:showSerName val="0"/>
          <c:showPercent val="0"/>
          <c:showBubbleSize val="0"/>
        </c:dLbls>
        <c:gapWidth val="219"/>
        <c:overlap val="-27"/>
        <c:axId val="2082594688"/>
        <c:axId val="2082608128"/>
      </c:barChart>
      <c:catAx>
        <c:axId val="113522182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35229023"/>
        <c:crosses val="autoZero"/>
        <c:auto val="1"/>
        <c:lblAlgn val="ctr"/>
        <c:lblOffset val="100"/>
        <c:noMultiLvlLbl val="0"/>
      </c:catAx>
      <c:valAx>
        <c:axId val="1135229023"/>
        <c:scaling>
          <c:orientation val="minMax"/>
        </c:scaling>
        <c:delete val="1"/>
        <c:axPos val="l"/>
        <c:numFmt formatCode="General" sourceLinked="1"/>
        <c:majorTickMark val="none"/>
        <c:minorTickMark val="none"/>
        <c:tickLblPos val="nextTo"/>
        <c:crossAx val="1135221823"/>
        <c:crosses val="autoZero"/>
        <c:crossBetween val="between"/>
      </c:valAx>
      <c:valAx>
        <c:axId val="2082608128"/>
        <c:scaling>
          <c:orientation val="minMax"/>
        </c:scaling>
        <c:delete val="1"/>
        <c:axPos val="r"/>
        <c:numFmt formatCode="General" sourceLinked="1"/>
        <c:majorTickMark val="out"/>
        <c:minorTickMark val="none"/>
        <c:tickLblPos val="nextTo"/>
        <c:crossAx val="2082594688"/>
        <c:crosses val="max"/>
        <c:crossBetween val="between"/>
      </c:valAx>
      <c:catAx>
        <c:axId val="2082594688"/>
        <c:scaling>
          <c:orientation val="minMax"/>
        </c:scaling>
        <c:delete val="1"/>
        <c:axPos val="b"/>
        <c:numFmt formatCode="General" sourceLinked="1"/>
        <c:majorTickMark val="out"/>
        <c:minorTickMark val="none"/>
        <c:tickLblPos val="nextTo"/>
        <c:crossAx val="2082608128"/>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0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w="12700">
              <a:solidFill>
                <a:schemeClr val="bg1"/>
              </a:solidFill>
            </a:ln>
          </c:spPr>
          <c:dPt>
            <c:idx val="0"/>
            <c:bubble3D val="0"/>
            <c:spPr>
              <a:solidFill>
                <a:srgbClr val="3B435B"/>
              </a:solidFill>
              <a:ln w="12700">
                <a:solidFill>
                  <a:schemeClr val="bg1"/>
                </a:solidFill>
              </a:ln>
              <a:effectLst/>
            </c:spPr>
            <c:extLst>
              <c:ext xmlns:c16="http://schemas.microsoft.com/office/drawing/2014/chart" uri="{C3380CC4-5D6E-409C-BE32-E72D297353CC}">
                <c16:uniqueId val="{00000001-D3DF-4811-A512-FACB12F9C21C}"/>
              </c:ext>
            </c:extLst>
          </c:dPt>
          <c:dPt>
            <c:idx val="1"/>
            <c:bubble3D val="0"/>
            <c:spPr>
              <a:solidFill>
                <a:srgbClr val="5882B3"/>
              </a:solidFill>
              <a:ln w="12700">
                <a:solidFill>
                  <a:schemeClr val="bg1"/>
                </a:solidFill>
              </a:ln>
              <a:effectLst/>
            </c:spPr>
            <c:extLst>
              <c:ext xmlns:c16="http://schemas.microsoft.com/office/drawing/2014/chart" uri="{C3380CC4-5D6E-409C-BE32-E72D297353CC}">
                <c16:uniqueId val="{00000003-D3DF-4811-A512-FACB12F9C21C}"/>
              </c:ext>
            </c:extLst>
          </c:dPt>
          <c:dPt>
            <c:idx val="2"/>
            <c:bubble3D val="0"/>
            <c:spPr>
              <a:solidFill>
                <a:srgbClr val="01EFFA"/>
              </a:solidFill>
              <a:ln w="12700">
                <a:solidFill>
                  <a:schemeClr val="bg1"/>
                </a:solidFill>
              </a:ln>
              <a:effectLst/>
            </c:spPr>
            <c:extLst>
              <c:ext xmlns:c16="http://schemas.microsoft.com/office/drawing/2014/chart" uri="{C3380CC4-5D6E-409C-BE32-E72D297353CC}">
                <c16:uniqueId val="{00000005-D3DF-4811-A512-FACB12F9C21C}"/>
              </c:ext>
            </c:extLst>
          </c:dPt>
          <c:dPt>
            <c:idx val="3"/>
            <c:bubble3D val="0"/>
            <c:spPr>
              <a:solidFill>
                <a:srgbClr val="29A3FF"/>
              </a:solidFill>
              <a:ln w="12700">
                <a:solidFill>
                  <a:schemeClr val="bg1"/>
                </a:solidFill>
              </a:ln>
              <a:effectLst/>
            </c:spPr>
            <c:extLst>
              <c:ext xmlns:c16="http://schemas.microsoft.com/office/drawing/2014/chart" uri="{C3380CC4-5D6E-409C-BE32-E72D297353CC}">
                <c16:uniqueId val="{00000007-D3DF-4811-A512-FACB12F9C21C}"/>
              </c:ext>
            </c:extLst>
          </c:dPt>
          <c:cat>
            <c:strRef>
              <c:f>Processing!$D$10:$D$13</c:f>
              <c:strCache>
                <c:ptCount val="4"/>
                <c:pt idx="0">
                  <c:v>Needs</c:v>
                </c:pt>
                <c:pt idx="1">
                  <c:v>Savings</c:v>
                </c:pt>
                <c:pt idx="2">
                  <c:v>Goal</c:v>
                </c:pt>
                <c:pt idx="3">
                  <c:v>Debts</c:v>
                </c:pt>
              </c:strCache>
            </c:strRef>
          </c:cat>
          <c:val>
            <c:numRef>
              <c:f>Processing!$E$10:$E$13</c:f>
              <c:numCache>
                <c:formatCode>0%</c:formatCode>
                <c:ptCount val="4"/>
                <c:pt idx="0">
                  <c:v>0.30594064918434388</c:v>
                </c:pt>
                <c:pt idx="1">
                  <c:v>0.19998886476254107</c:v>
                </c:pt>
                <c:pt idx="2">
                  <c:v>0.25054284282612327</c:v>
                </c:pt>
                <c:pt idx="3">
                  <c:v>0.2435276432269918</c:v>
                </c:pt>
              </c:numCache>
            </c:numRef>
          </c:val>
          <c:extLst>
            <c:ext xmlns:c16="http://schemas.microsoft.com/office/drawing/2014/chart" uri="{C3380CC4-5D6E-409C-BE32-E72D297353CC}">
              <c16:uniqueId val="{00000008-D3DF-4811-A512-FACB12F9C21C}"/>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0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cat>
            <c:strRef>
              <c:f>Processing!$G$10:$G$11</c:f>
              <c:strCache>
                <c:ptCount val="2"/>
                <c:pt idx="0">
                  <c:v>Inflow</c:v>
                </c:pt>
                <c:pt idx="1">
                  <c:v>Outflow</c:v>
                </c:pt>
              </c:strCache>
            </c:strRef>
          </c:cat>
          <c:val>
            <c:numRef>
              <c:f>Processing!$H$10:$H$11</c:f>
              <c:numCache>
                <c:formatCode>0%</c:formatCode>
                <c:ptCount val="2"/>
                <c:pt idx="0">
                  <c:v>0.05</c:v>
                </c:pt>
                <c:pt idx="1">
                  <c:v>0.05</c:v>
                </c:pt>
              </c:numCache>
            </c:numRef>
          </c:val>
          <c:extLst>
            <c:ext xmlns:c16="http://schemas.microsoft.com/office/drawing/2014/chart" uri="{C3380CC4-5D6E-409C-BE32-E72D297353CC}">
              <c16:uniqueId val="{00000000-ED3B-4D84-8DDD-C36A13C7DC08}"/>
            </c:ext>
          </c:extLst>
        </c:ser>
        <c:ser>
          <c:idx val="1"/>
          <c:order val="1"/>
          <c:spPr>
            <a:solidFill>
              <a:srgbClr val="F4F5FC"/>
            </a:solidFill>
            <a:ln w="101600" cap="rnd">
              <a:noFill/>
              <a:round/>
            </a:ln>
            <a:effectLst/>
          </c:spPr>
          <c:invertIfNegative val="0"/>
          <c:dPt>
            <c:idx val="0"/>
            <c:invertIfNegative val="0"/>
            <c:bubble3D val="0"/>
            <c:spPr>
              <a:solidFill>
                <a:srgbClr val="16BBC9"/>
              </a:solidFill>
              <a:ln w="101600" cap="rnd">
                <a:noFill/>
                <a:round/>
              </a:ln>
              <a:effectLst/>
            </c:spPr>
            <c:extLst>
              <c:ext xmlns:c16="http://schemas.microsoft.com/office/drawing/2014/chart" uri="{C3380CC4-5D6E-409C-BE32-E72D297353CC}">
                <c16:uniqueId val="{00000002-ED3B-4D84-8DDD-C36A13C7DC08}"/>
              </c:ext>
            </c:extLst>
          </c:dPt>
          <c:dPt>
            <c:idx val="1"/>
            <c:invertIfNegative val="0"/>
            <c:bubble3D val="0"/>
            <c:spPr>
              <a:solidFill>
                <a:srgbClr val="29A3FF"/>
              </a:solidFill>
              <a:ln w="101600" cap="rnd">
                <a:noFill/>
                <a:round/>
              </a:ln>
              <a:effectLst/>
            </c:spPr>
            <c:extLst>
              <c:ext xmlns:c16="http://schemas.microsoft.com/office/drawing/2014/chart" uri="{C3380CC4-5D6E-409C-BE32-E72D297353CC}">
                <c16:uniqueId val="{00000004-ED3B-4D84-8DDD-C36A13C7DC08}"/>
              </c:ext>
            </c:extLst>
          </c:dPt>
          <c:cat>
            <c:strRef>
              <c:f>Processing!$G$10:$G$11</c:f>
              <c:strCache>
                <c:ptCount val="2"/>
                <c:pt idx="0">
                  <c:v>Inflow</c:v>
                </c:pt>
                <c:pt idx="1">
                  <c:v>Outflow</c:v>
                </c:pt>
              </c:strCache>
            </c:strRef>
          </c:cat>
          <c:val>
            <c:numRef>
              <c:f>Processing!$I$10:$I$11</c:f>
              <c:numCache>
                <c:formatCode>0%</c:formatCode>
                <c:ptCount val="2"/>
                <c:pt idx="0">
                  <c:v>0.54919108001749017</c:v>
                </c:pt>
                <c:pt idx="1">
                  <c:v>0.45080891998250983</c:v>
                </c:pt>
              </c:numCache>
            </c:numRef>
          </c:val>
          <c:extLst>
            <c:ext xmlns:c16="http://schemas.microsoft.com/office/drawing/2014/chart" uri="{C3380CC4-5D6E-409C-BE32-E72D297353CC}">
              <c16:uniqueId val="{00000005-ED3B-4D84-8DDD-C36A13C7DC08}"/>
            </c:ext>
          </c:extLst>
        </c:ser>
        <c:ser>
          <c:idx val="2"/>
          <c:order val="2"/>
          <c:spPr>
            <a:noFill/>
            <a:ln>
              <a:noFill/>
            </a:ln>
            <a:effectLst/>
          </c:spPr>
          <c:invertIfNegative val="0"/>
          <c:cat>
            <c:strRef>
              <c:f>Processing!$G$10:$G$11</c:f>
              <c:strCache>
                <c:ptCount val="2"/>
                <c:pt idx="0">
                  <c:v>Inflow</c:v>
                </c:pt>
                <c:pt idx="1">
                  <c:v>Outflow</c:v>
                </c:pt>
              </c:strCache>
            </c:strRef>
          </c:cat>
          <c:val>
            <c:numRef>
              <c:f>Processing!$J$10:$J$11</c:f>
              <c:numCache>
                <c:formatCode>0%</c:formatCode>
                <c:ptCount val="2"/>
                <c:pt idx="0">
                  <c:v>0.45080891998250983</c:v>
                </c:pt>
                <c:pt idx="1">
                  <c:v>0.54919108001749017</c:v>
                </c:pt>
              </c:numCache>
            </c:numRef>
          </c:val>
          <c:extLst>
            <c:ext xmlns:c16="http://schemas.microsoft.com/office/drawing/2014/chart" uri="{C3380CC4-5D6E-409C-BE32-E72D297353CC}">
              <c16:uniqueId val="{00000006-ED3B-4D84-8DDD-C36A13C7DC08}"/>
            </c:ext>
          </c:extLst>
        </c:ser>
        <c:dLbls>
          <c:showLegendKey val="0"/>
          <c:showVal val="0"/>
          <c:showCatName val="0"/>
          <c:showSerName val="0"/>
          <c:showPercent val="0"/>
          <c:showBubbleSize val="0"/>
        </c:dLbls>
        <c:gapWidth val="500"/>
        <c:overlap val="100"/>
        <c:axId val="1283023552"/>
        <c:axId val="1283036512"/>
      </c:barChart>
      <c:catAx>
        <c:axId val="1283023552"/>
        <c:scaling>
          <c:orientation val="maxMin"/>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283036512"/>
        <c:crosses val="autoZero"/>
        <c:auto val="1"/>
        <c:lblAlgn val="ctr"/>
        <c:lblOffset val="100"/>
        <c:noMultiLvlLbl val="0"/>
      </c:catAx>
      <c:valAx>
        <c:axId val="1283036512"/>
        <c:scaling>
          <c:orientation val="minMax"/>
          <c:max val="1"/>
          <c:min val="0"/>
        </c:scaling>
        <c:delete val="1"/>
        <c:axPos val="t"/>
        <c:numFmt formatCode="0%" sourceLinked="1"/>
        <c:majorTickMark val="none"/>
        <c:minorTickMark val="none"/>
        <c:tickLblPos val="nextTo"/>
        <c:crossAx val="12830235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blipFill>
              <a:blip xmlns:r="http://schemas.openxmlformats.org/officeDocument/2006/relationships" r:embed="rId3"/>
              <a:stretch>
                <a:fillRect/>
              </a:stretch>
            </a:blipFill>
            <a:ln>
              <a:noFill/>
            </a:ln>
            <a:effectLst/>
          </c:spPr>
          <c:invertIfNegative val="0"/>
          <c:val>
            <c:numRef>
              <c:f>Processing!$D$33</c:f>
              <c:numCache>
                <c:formatCode>General</c:formatCode>
                <c:ptCount val="1"/>
                <c:pt idx="0">
                  <c:v>10</c:v>
                </c:pt>
              </c:numCache>
            </c:numRef>
          </c:val>
          <c:extLst>
            <c:ext xmlns:c16="http://schemas.microsoft.com/office/drawing/2014/chart" uri="{C3380CC4-5D6E-409C-BE32-E72D297353CC}">
              <c16:uniqueId val="{00000000-8E39-4235-893F-0B736D919E57}"/>
            </c:ext>
          </c:extLst>
        </c:ser>
        <c:ser>
          <c:idx val="1"/>
          <c:order val="1"/>
          <c:spPr>
            <a:blipFill>
              <a:blip xmlns:r="http://schemas.openxmlformats.org/officeDocument/2006/relationships" r:embed="rId4"/>
              <a:stretch>
                <a:fillRect/>
              </a:stretch>
            </a:blipFill>
            <a:ln>
              <a:noFill/>
            </a:ln>
            <a:effectLst/>
          </c:spPr>
          <c:invertIfNegative val="0"/>
          <c:val>
            <c:numRef>
              <c:f>Processing!$D$34</c:f>
              <c:numCache>
                <c:formatCode>General</c:formatCode>
                <c:ptCount val="1"/>
                <c:pt idx="0">
                  <c:v>10</c:v>
                </c:pt>
              </c:numCache>
            </c:numRef>
          </c:val>
          <c:extLst>
            <c:ext xmlns:c16="http://schemas.microsoft.com/office/drawing/2014/chart" uri="{C3380CC4-5D6E-409C-BE32-E72D297353CC}">
              <c16:uniqueId val="{00000001-8E39-4235-893F-0B736D919E57}"/>
            </c:ext>
          </c:extLst>
        </c:ser>
        <c:dLbls>
          <c:showLegendKey val="0"/>
          <c:showVal val="0"/>
          <c:showCatName val="0"/>
          <c:showSerName val="0"/>
          <c:showPercent val="0"/>
          <c:showBubbleSize val="0"/>
        </c:dLbls>
        <c:gapWidth val="0"/>
        <c:overlap val="100"/>
        <c:axId val="1135119103"/>
        <c:axId val="1135143583"/>
      </c:barChart>
      <c:catAx>
        <c:axId val="1135119103"/>
        <c:scaling>
          <c:orientation val="minMax"/>
        </c:scaling>
        <c:delete val="1"/>
        <c:axPos val="b"/>
        <c:majorTickMark val="out"/>
        <c:minorTickMark val="none"/>
        <c:tickLblPos val="nextTo"/>
        <c:crossAx val="1135143583"/>
        <c:crosses val="autoZero"/>
        <c:auto val="1"/>
        <c:lblAlgn val="ctr"/>
        <c:lblOffset val="100"/>
        <c:noMultiLvlLbl val="0"/>
      </c:catAx>
      <c:valAx>
        <c:axId val="1135143583"/>
        <c:scaling>
          <c:orientation val="minMax"/>
          <c:max val="10"/>
          <c:min val="0"/>
        </c:scaling>
        <c:delete val="1"/>
        <c:axPos val="l"/>
        <c:numFmt formatCode="General" sourceLinked="1"/>
        <c:majorTickMark val="out"/>
        <c:minorTickMark val="none"/>
        <c:tickLblPos val="nextTo"/>
        <c:crossAx val="113511910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blipFill>
              <a:blip xmlns:r="http://schemas.openxmlformats.org/officeDocument/2006/relationships" r:embed="rId3"/>
              <a:stretch>
                <a:fillRect/>
              </a:stretch>
            </a:blipFill>
            <a:ln>
              <a:noFill/>
            </a:ln>
            <a:effectLst/>
          </c:spPr>
          <c:invertIfNegative val="0"/>
          <c:val>
            <c:numRef>
              <c:f>Processing!$E$33</c:f>
              <c:numCache>
                <c:formatCode>General</c:formatCode>
                <c:ptCount val="1"/>
                <c:pt idx="0">
                  <c:v>0</c:v>
                </c:pt>
              </c:numCache>
            </c:numRef>
          </c:val>
          <c:extLst>
            <c:ext xmlns:c16="http://schemas.microsoft.com/office/drawing/2014/chart" uri="{C3380CC4-5D6E-409C-BE32-E72D297353CC}">
              <c16:uniqueId val="{00000000-3269-4017-9921-4116F772200B}"/>
            </c:ext>
          </c:extLst>
        </c:ser>
        <c:ser>
          <c:idx val="1"/>
          <c:order val="1"/>
          <c:spPr>
            <a:blipFill>
              <a:blip xmlns:r="http://schemas.openxmlformats.org/officeDocument/2006/relationships" r:embed="rId4"/>
              <a:stretch>
                <a:fillRect/>
              </a:stretch>
            </a:blipFill>
            <a:ln>
              <a:noFill/>
            </a:ln>
            <a:effectLst/>
          </c:spPr>
          <c:invertIfNegative val="0"/>
          <c:val>
            <c:numRef>
              <c:f>Processing!$E$34</c:f>
              <c:numCache>
                <c:formatCode>General</c:formatCode>
                <c:ptCount val="1"/>
                <c:pt idx="0">
                  <c:v>10</c:v>
                </c:pt>
              </c:numCache>
            </c:numRef>
          </c:val>
          <c:extLst>
            <c:ext xmlns:c16="http://schemas.microsoft.com/office/drawing/2014/chart" uri="{C3380CC4-5D6E-409C-BE32-E72D297353CC}">
              <c16:uniqueId val="{00000001-3269-4017-9921-4116F772200B}"/>
            </c:ext>
          </c:extLst>
        </c:ser>
        <c:dLbls>
          <c:showLegendKey val="0"/>
          <c:showVal val="0"/>
          <c:showCatName val="0"/>
          <c:showSerName val="0"/>
          <c:showPercent val="0"/>
          <c:showBubbleSize val="0"/>
        </c:dLbls>
        <c:gapWidth val="0"/>
        <c:overlap val="100"/>
        <c:axId val="1933000816"/>
        <c:axId val="1933004176"/>
      </c:barChart>
      <c:catAx>
        <c:axId val="1933000816"/>
        <c:scaling>
          <c:orientation val="minMax"/>
        </c:scaling>
        <c:delete val="1"/>
        <c:axPos val="b"/>
        <c:majorTickMark val="none"/>
        <c:minorTickMark val="none"/>
        <c:tickLblPos val="nextTo"/>
        <c:crossAx val="1933004176"/>
        <c:crosses val="autoZero"/>
        <c:auto val="1"/>
        <c:lblAlgn val="ctr"/>
        <c:lblOffset val="100"/>
        <c:noMultiLvlLbl val="0"/>
      </c:catAx>
      <c:valAx>
        <c:axId val="1933004176"/>
        <c:scaling>
          <c:orientation val="minMax"/>
          <c:max val="10"/>
          <c:min val="0"/>
        </c:scaling>
        <c:delete val="1"/>
        <c:axPos val="l"/>
        <c:numFmt formatCode="General" sourceLinked="1"/>
        <c:majorTickMark val="none"/>
        <c:minorTickMark val="none"/>
        <c:tickLblPos val="nextTo"/>
        <c:crossAx val="19330008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Processing!$O$26</c:f>
              <c:strCache>
                <c:ptCount val="1"/>
                <c:pt idx="0">
                  <c:v>Goals Plan</c:v>
                </c:pt>
              </c:strCache>
            </c:strRef>
          </c:tx>
          <c:spPr>
            <a:gradFill flip="none" rotWithShape="1">
              <a:gsLst>
                <a:gs pos="0">
                  <a:srgbClr val="5B8AFF"/>
                </a:gs>
                <a:gs pos="100000">
                  <a:srgbClr val="3B73FF"/>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Processing!$O$27:$O$29</c:f>
              <c:numCache>
                <c:formatCode>General</c:formatCode>
                <c:ptCount val="3"/>
                <c:pt idx="0">
                  <c:v>7100</c:v>
                </c:pt>
                <c:pt idx="1">
                  <c:v>12500</c:v>
                </c:pt>
                <c:pt idx="2">
                  <c:v>17000</c:v>
                </c:pt>
              </c:numCache>
            </c:numRef>
          </c:val>
          <c:extLst>
            <c:ext xmlns:c16="http://schemas.microsoft.com/office/drawing/2014/chart" uri="{C3380CC4-5D6E-409C-BE32-E72D297353CC}">
              <c16:uniqueId val="{00000000-0FBE-4CBC-9351-11E28E8E10DB}"/>
            </c:ext>
          </c:extLst>
        </c:ser>
        <c:ser>
          <c:idx val="1"/>
          <c:order val="1"/>
          <c:tx>
            <c:strRef>
              <c:f>Processing!$P$26</c:f>
              <c:strCache>
                <c:ptCount val="1"/>
                <c:pt idx="0">
                  <c:v>Actual</c:v>
                </c:pt>
              </c:strCache>
            </c:strRef>
          </c:tx>
          <c:spPr>
            <a:noFill/>
            <a:ln>
              <a:solidFill>
                <a:srgbClr val="5882B3">
                  <a:alpha val="70000"/>
                </a:srgbClr>
              </a:solidFill>
            </a:ln>
            <a:effectLst/>
          </c:spPr>
          <c:invertIfNegative val="0"/>
          <c:dLbls>
            <c:dLbl>
              <c:idx val="0"/>
              <c:tx>
                <c:rich>
                  <a:bodyPr/>
                  <a:lstStyle/>
                  <a:p>
                    <a:fld id="{4261E72D-3927-466B-91A5-77B8E7AFB49A}" type="CELLRANGE">
                      <a:rPr lang="en-US"/>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0FBE-4CBC-9351-11E28E8E10DB}"/>
                </c:ext>
              </c:extLst>
            </c:dLbl>
            <c:dLbl>
              <c:idx val="1"/>
              <c:tx>
                <c:rich>
                  <a:bodyPr/>
                  <a:lstStyle/>
                  <a:p>
                    <a:fld id="{59AF0D67-123B-4B8A-BB96-40102CB20EFF}"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0FBE-4CBC-9351-11E28E8E10DB}"/>
                </c:ext>
              </c:extLst>
            </c:dLbl>
            <c:dLbl>
              <c:idx val="2"/>
              <c:tx>
                <c:rich>
                  <a:bodyPr/>
                  <a:lstStyle/>
                  <a:p>
                    <a:fld id="{F80EA050-B94C-4417-B7BF-4CD2F64F8EAD}"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0FBE-4CBC-9351-11E28E8E10D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ru-RU"/>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Processing!$N$27:$N$29</c:f>
              <c:numCache>
                <c:formatCode>General</c:formatCode>
                <c:ptCount val="3"/>
                <c:pt idx="0">
                  <c:v>2028</c:v>
                </c:pt>
                <c:pt idx="1">
                  <c:v>2029</c:v>
                </c:pt>
                <c:pt idx="2">
                  <c:v>2030</c:v>
                </c:pt>
              </c:numCache>
            </c:numRef>
          </c:cat>
          <c:val>
            <c:numRef>
              <c:f>Processing!$P$27:$P$29</c:f>
              <c:numCache>
                <c:formatCode>General</c:formatCode>
                <c:ptCount val="3"/>
                <c:pt idx="0">
                  <c:v>6880</c:v>
                </c:pt>
                <c:pt idx="1">
                  <c:v>11992</c:v>
                </c:pt>
                <c:pt idx="2">
                  <c:v>17507</c:v>
                </c:pt>
              </c:numCache>
            </c:numRef>
          </c:val>
          <c:extLst>
            <c:ext xmlns:c15="http://schemas.microsoft.com/office/drawing/2012/chart" uri="{02D57815-91ED-43cb-92C2-25804820EDAC}">
              <c15:datalabelsRange>
                <c15:f>Processing!$S$27:$S$29</c15:f>
                <c15:dlblRangeCache>
                  <c:ptCount val="3"/>
                  <c:pt idx="1">
                    <c:v>$12.0k</c:v>
                  </c:pt>
                </c15:dlblRangeCache>
              </c15:datalabelsRange>
            </c:ext>
            <c:ext xmlns:c16="http://schemas.microsoft.com/office/drawing/2014/chart" uri="{C3380CC4-5D6E-409C-BE32-E72D297353CC}">
              <c16:uniqueId val="{00000001-0FBE-4CBC-9351-11E28E8E10DB}"/>
            </c:ext>
          </c:extLst>
        </c:ser>
        <c:dLbls>
          <c:showLegendKey val="0"/>
          <c:showVal val="0"/>
          <c:showCatName val="0"/>
          <c:showSerName val="0"/>
          <c:showPercent val="0"/>
          <c:showBubbleSize val="0"/>
        </c:dLbls>
        <c:gapWidth val="219"/>
        <c:overlap val="-27"/>
        <c:axId val="1135221823"/>
        <c:axId val="1135229023"/>
      </c:barChart>
      <c:barChart>
        <c:barDir val="col"/>
        <c:grouping val="clustered"/>
        <c:varyColors val="0"/>
        <c:ser>
          <c:idx val="2"/>
          <c:order val="2"/>
          <c:tx>
            <c:strRef>
              <c:f>Processing!$Q$26</c:f>
              <c:strCache>
                <c:ptCount val="1"/>
                <c:pt idx="0">
                  <c:v>Current0</c:v>
                </c:pt>
              </c:strCache>
            </c:strRef>
          </c:tx>
          <c:spPr>
            <a:solidFill>
              <a:schemeClr val="accent3"/>
            </a:solidFill>
            <a:ln>
              <a:noFill/>
            </a:ln>
            <a:effectLst/>
          </c:spPr>
          <c:invertIfNegative val="0"/>
          <c:cat>
            <c:numRef>
              <c:f>Processing!$N$27:$N$29</c:f>
              <c:numCache>
                <c:formatCode>General</c:formatCode>
                <c:ptCount val="3"/>
                <c:pt idx="0">
                  <c:v>2028</c:v>
                </c:pt>
                <c:pt idx="1">
                  <c:v>2029</c:v>
                </c:pt>
                <c:pt idx="2">
                  <c:v>2030</c:v>
                </c:pt>
              </c:numCache>
            </c:numRef>
          </c:cat>
          <c:val>
            <c:numRef>
              <c:f>Processing!$Q$27:$Q$29</c:f>
              <c:numCache>
                <c:formatCode>General</c:formatCode>
                <c:ptCount val="3"/>
                <c:pt idx="0">
                  <c:v>0</c:v>
                </c:pt>
                <c:pt idx="1">
                  <c:v>0</c:v>
                </c:pt>
                <c:pt idx="2">
                  <c:v>0</c:v>
                </c:pt>
              </c:numCache>
            </c:numRef>
          </c:val>
          <c:extLst>
            <c:ext xmlns:c16="http://schemas.microsoft.com/office/drawing/2014/chart" uri="{C3380CC4-5D6E-409C-BE32-E72D297353CC}">
              <c16:uniqueId val="{00000002-0FBE-4CBC-9351-11E28E8E10DB}"/>
            </c:ext>
          </c:extLst>
        </c:ser>
        <c:ser>
          <c:idx val="3"/>
          <c:order val="3"/>
          <c:tx>
            <c:strRef>
              <c:f>Processing!$R$26</c:f>
              <c:strCache>
                <c:ptCount val="1"/>
                <c:pt idx="0">
                  <c:v>Current</c:v>
                </c:pt>
              </c:strCache>
            </c:strRef>
          </c:tx>
          <c:spPr>
            <a:gradFill flip="none" rotWithShape="1">
              <a:gsLst>
                <a:gs pos="0">
                  <a:srgbClr val="01EFFA"/>
                </a:gs>
                <a:gs pos="100000">
                  <a:srgbClr val="01C7D1"/>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Processing!$R$27:$R$29</c:f>
              <c:numCache>
                <c:formatCode>General</c:formatCode>
                <c:ptCount val="3"/>
                <c:pt idx="0">
                  <c:v>#N/A</c:v>
                </c:pt>
                <c:pt idx="1">
                  <c:v>11992</c:v>
                </c:pt>
                <c:pt idx="2">
                  <c:v>#N/A</c:v>
                </c:pt>
              </c:numCache>
            </c:numRef>
          </c:val>
          <c:extLst>
            <c:ext xmlns:c16="http://schemas.microsoft.com/office/drawing/2014/chart" uri="{C3380CC4-5D6E-409C-BE32-E72D297353CC}">
              <c16:uniqueId val="{00000003-0FBE-4CBC-9351-11E28E8E10DB}"/>
            </c:ext>
          </c:extLst>
        </c:ser>
        <c:dLbls>
          <c:showLegendKey val="0"/>
          <c:showVal val="0"/>
          <c:showCatName val="0"/>
          <c:showSerName val="0"/>
          <c:showPercent val="0"/>
          <c:showBubbleSize val="0"/>
        </c:dLbls>
        <c:gapWidth val="219"/>
        <c:overlap val="-27"/>
        <c:axId val="2082594688"/>
        <c:axId val="2082608128"/>
      </c:barChart>
      <c:catAx>
        <c:axId val="113522182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35229023"/>
        <c:crosses val="autoZero"/>
        <c:auto val="1"/>
        <c:lblAlgn val="ctr"/>
        <c:lblOffset val="100"/>
        <c:noMultiLvlLbl val="0"/>
      </c:catAx>
      <c:valAx>
        <c:axId val="1135229023"/>
        <c:scaling>
          <c:orientation val="minMax"/>
        </c:scaling>
        <c:delete val="1"/>
        <c:axPos val="l"/>
        <c:numFmt formatCode="General" sourceLinked="1"/>
        <c:majorTickMark val="none"/>
        <c:minorTickMark val="none"/>
        <c:tickLblPos val="nextTo"/>
        <c:crossAx val="1135221823"/>
        <c:crosses val="autoZero"/>
        <c:crossBetween val="between"/>
      </c:valAx>
      <c:valAx>
        <c:axId val="2082608128"/>
        <c:scaling>
          <c:orientation val="minMax"/>
        </c:scaling>
        <c:delete val="1"/>
        <c:axPos val="r"/>
        <c:numFmt formatCode="General" sourceLinked="1"/>
        <c:majorTickMark val="out"/>
        <c:minorTickMark val="none"/>
        <c:tickLblPos val="nextTo"/>
        <c:crossAx val="2082594688"/>
        <c:crosses val="max"/>
        <c:crossBetween val="between"/>
      </c:valAx>
      <c:catAx>
        <c:axId val="2082594688"/>
        <c:scaling>
          <c:orientation val="minMax"/>
        </c:scaling>
        <c:delete val="1"/>
        <c:axPos val="b"/>
        <c:numFmt formatCode="General" sourceLinked="1"/>
        <c:majorTickMark val="out"/>
        <c:minorTickMark val="none"/>
        <c:tickLblPos val="nextTo"/>
        <c:crossAx val="2082608128"/>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23000">
                  <a:schemeClr val="tx2">
                    <a:lumMod val="75000"/>
                    <a:lumOff val="25000"/>
                  </a:schemeClr>
                </a:gs>
                <a:gs pos="83000">
                  <a:srgbClr val="045275">
                    <a:alpha val="0"/>
                  </a:srgbClr>
                </a:gs>
              </a:gsLst>
              <a:path path="circle">
                <a:fillToRect l="50000" t="-80000" r="50000" b="180000"/>
              </a:path>
              <a:tileRect/>
            </a:gradFill>
            <a:ln>
              <a:noFill/>
            </a:ln>
            <a:effectLst/>
          </c:spPr>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extLst>
            <c:ext xmlns:c16="http://schemas.microsoft.com/office/drawing/2014/chart" uri="{C3380CC4-5D6E-409C-BE32-E72D297353CC}">
              <c16:uniqueId val="{00000000-8FB2-4914-B73D-B0A46ADF2EA0}"/>
            </c:ext>
          </c:extLst>
        </c:ser>
        <c:dLbls>
          <c:showLegendKey val="0"/>
          <c:showVal val="0"/>
          <c:showCatName val="0"/>
          <c:showSerName val="0"/>
          <c:showPercent val="0"/>
          <c:showBubbleSize val="0"/>
        </c:dLbls>
        <c:axId val="1124306239"/>
        <c:axId val="1124306719"/>
      </c:areaChart>
      <c:lineChart>
        <c:grouping val="standard"/>
        <c:varyColors val="0"/>
        <c:ser>
          <c:idx val="0"/>
          <c:order val="0"/>
          <c:tx>
            <c:strRef>
              <c:f>Processing!$B$1</c:f>
              <c:strCache>
                <c:ptCount val="1"/>
                <c:pt idx="0">
                  <c:v>Value</c:v>
                </c:pt>
              </c:strCache>
            </c:strRef>
          </c:tx>
          <c:spPr>
            <a:ln w="19050" cap="rnd">
              <a:gradFill>
                <a:gsLst>
                  <a:gs pos="28000">
                    <a:srgbClr val="29A3FF"/>
                  </a:gs>
                  <a:gs pos="70000">
                    <a:srgbClr val="01EFFA"/>
                  </a:gs>
                </a:gsLst>
                <a:lin ang="0" scaled="0"/>
              </a:gradFill>
              <a:round/>
            </a:ln>
            <a:effectLst/>
          </c:spPr>
          <c:marker>
            <c:symbol val="none"/>
          </c:marker>
          <c:cat>
            <c:strRef>
              <c:f>Processing!$A$2:$A$13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smooth val="1"/>
          <c:extLst>
            <c:ext xmlns:c16="http://schemas.microsoft.com/office/drawing/2014/chart" uri="{C3380CC4-5D6E-409C-BE32-E72D297353CC}">
              <c16:uniqueId val="{00000001-8FB2-4914-B73D-B0A46ADF2EA0}"/>
            </c:ext>
          </c:extLst>
        </c:ser>
        <c:dLbls>
          <c:showLegendKey val="0"/>
          <c:showVal val="0"/>
          <c:showCatName val="0"/>
          <c:showSerName val="0"/>
          <c:showPercent val="0"/>
          <c:showBubbleSize val="0"/>
        </c:dLbls>
        <c:marker val="1"/>
        <c:smooth val="0"/>
        <c:axId val="1124306239"/>
        <c:axId val="1124306719"/>
      </c:lineChart>
      <c:scatterChart>
        <c:scatterStyle val="lineMarker"/>
        <c:varyColors val="0"/>
        <c:ser>
          <c:idx val="2"/>
          <c:order val="2"/>
          <c:tx>
            <c:strRef>
              <c:f>Processing!$C$1</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01EFFA"/>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0"/>
            <c:plus>
              <c:numLit>
                <c:formatCode>General</c:formatCode>
                <c:ptCount val="1"/>
                <c:pt idx="0">
                  <c:v>1</c:v>
                </c:pt>
              </c:numLit>
            </c:plus>
            <c:minus>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minus>
            <c:spPr>
              <a:noFill/>
              <a:ln w="9525" cap="flat" cmpd="sng" algn="ctr">
                <a:gradFill>
                  <a:gsLst>
                    <a:gs pos="0">
                      <a:srgbClr val="01EFFA"/>
                    </a:gs>
                    <a:gs pos="90000">
                      <a:srgbClr val="01EFFA">
                        <a:alpha val="0"/>
                      </a:srgbClr>
                    </a:gs>
                  </a:gsLst>
                  <a:lin ang="5400000" scaled="1"/>
                </a:gradFill>
                <a:round/>
              </a:ln>
              <a:effectLst/>
            </c:spPr>
          </c:errBars>
          <c:yVal>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yVal>
          <c:smooth val="0"/>
          <c:extLst>
            <c:ext xmlns:c16="http://schemas.microsoft.com/office/drawing/2014/chart" uri="{C3380CC4-5D6E-409C-BE32-E72D297353CC}">
              <c16:uniqueId val="{00000002-8FB2-4914-B73D-B0A46ADF2EA0}"/>
            </c:ext>
          </c:extLst>
        </c:ser>
        <c:dLbls>
          <c:showLegendKey val="0"/>
          <c:showVal val="0"/>
          <c:showCatName val="0"/>
          <c:showSerName val="0"/>
          <c:showPercent val="0"/>
          <c:showBubbleSize val="0"/>
        </c:dLbls>
        <c:axId val="1124306239"/>
        <c:axId val="1124306719"/>
      </c:scatterChart>
      <c:catAx>
        <c:axId val="1124306239"/>
        <c:scaling>
          <c:orientation val="minMax"/>
        </c:scaling>
        <c:delete val="1"/>
        <c:axPos val="b"/>
        <c:numFmt formatCode="General" sourceLinked="1"/>
        <c:majorTickMark val="none"/>
        <c:minorTickMark val="none"/>
        <c:tickLblPos val="nextTo"/>
        <c:crossAx val="1124306719"/>
        <c:crosses val="autoZero"/>
        <c:auto val="1"/>
        <c:lblAlgn val="ctr"/>
        <c:lblOffset val="100"/>
        <c:noMultiLvlLbl val="0"/>
      </c:catAx>
      <c:valAx>
        <c:axId val="1124306719"/>
        <c:scaling>
          <c:orientation val="minMax"/>
        </c:scaling>
        <c:delete val="1"/>
        <c:axPos val="l"/>
        <c:numFmt formatCode="General" sourceLinked="1"/>
        <c:majorTickMark val="none"/>
        <c:minorTickMark val="none"/>
        <c:tickLblPos val="nextTo"/>
        <c:crossAx val="1124306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Processing!$D$8</c:f>
              <c:strCache>
                <c:ptCount val="1"/>
                <c:pt idx="0">
                  <c:v>Budget Load</c:v>
                </c:pt>
              </c:strCache>
            </c:strRef>
          </c:tx>
          <c:spPr>
            <a:solidFill>
              <a:schemeClr val="bg1"/>
            </a:solidFill>
            <a:ln>
              <a:noFill/>
            </a:ln>
          </c:spPr>
          <c:dPt>
            <c:idx val="0"/>
            <c:bubble3D val="0"/>
            <c:spPr>
              <a:solidFill>
                <a:schemeClr val="bg1"/>
              </a:solidFill>
              <a:ln w="19050">
                <a:noFill/>
              </a:ln>
              <a:effectLst/>
            </c:spPr>
            <c:extLst>
              <c:ext xmlns:c16="http://schemas.microsoft.com/office/drawing/2014/chart" uri="{C3380CC4-5D6E-409C-BE32-E72D297353CC}">
                <c16:uniqueId val="{00000001-B2AB-4E5B-945E-B034F929C0D5}"/>
              </c:ext>
            </c:extLst>
          </c:dPt>
          <c:dPt>
            <c:idx val="1"/>
            <c:bubble3D val="0"/>
            <c:spPr>
              <a:solidFill>
                <a:schemeClr val="bg1">
                  <a:alpha val="20000"/>
                </a:schemeClr>
              </a:solidFill>
              <a:ln w="19050">
                <a:noFill/>
              </a:ln>
              <a:effectLst/>
            </c:spPr>
            <c:extLst>
              <c:ext xmlns:c16="http://schemas.microsoft.com/office/drawing/2014/chart" uri="{C3380CC4-5D6E-409C-BE32-E72D297353CC}">
                <c16:uniqueId val="{00000003-B2AB-4E5B-945E-B034F929C0D5}"/>
              </c:ext>
            </c:extLst>
          </c:dPt>
          <c:val>
            <c:numRef>
              <c:f>Processing!$E$8:$F$8</c:f>
              <c:numCache>
                <c:formatCode>0%</c:formatCode>
                <c:ptCount val="2"/>
                <c:pt idx="0">
                  <c:v>0.18354640151515156</c:v>
                </c:pt>
                <c:pt idx="1">
                  <c:v>0.81645359848484844</c:v>
                </c:pt>
              </c:numCache>
            </c:numRef>
          </c:val>
          <c:extLst>
            <c:ext xmlns:c16="http://schemas.microsoft.com/office/drawing/2014/chart" uri="{C3380CC4-5D6E-409C-BE32-E72D297353CC}">
              <c16:uniqueId val="{00000004-B2AB-4E5B-945E-B034F929C0D5}"/>
            </c:ext>
          </c:extLst>
        </c:ser>
        <c:dLbls>
          <c:showLegendKey val="0"/>
          <c:showVal val="0"/>
          <c:showCatName val="0"/>
          <c:showSerName val="0"/>
          <c:showPercent val="0"/>
          <c:showBubbleSize val="0"/>
          <c:showLeaderLines val="1"/>
        </c:dLbls>
        <c:firstSliceAng val="0"/>
        <c:holeSize val="9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7FAAEC"/>
            </a:solidFill>
            <a:ln w="25400">
              <a:solidFill>
                <a:srgbClr val="012339"/>
              </a:solidFill>
            </a:ln>
            <a:effectLst/>
          </c:spPr>
          <c:invertIfNegative val="0"/>
          <c:cat>
            <c:strRef>
              <c:f>Processing!$D$2:$D$5</c:f>
              <c:strCache>
                <c:ptCount val="4"/>
                <c:pt idx="0">
                  <c:v>Home</c:v>
                </c:pt>
                <c:pt idx="1">
                  <c:v>Travel</c:v>
                </c:pt>
                <c:pt idx="2">
                  <c:v>Drive</c:v>
                </c:pt>
                <c:pt idx="3">
                  <c:v>Hobby</c:v>
                </c:pt>
              </c:strCache>
            </c:strRef>
          </c:cat>
          <c:val>
            <c:numRef>
              <c:f>Processing!$E$2:$E$5</c:f>
              <c:numCache>
                <c:formatCode>0%</c:formatCode>
                <c:ptCount val="4"/>
                <c:pt idx="0">
                  <c:v>1.1308571428571428</c:v>
                </c:pt>
                <c:pt idx="1">
                  <c:v>0.97624999999999995</c:v>
                </c:pt>
                <c:pt idx="2">
                  <c:v>1.0596666666666668</c:v>
                </c:pt>
                <c:pt idx="3">
                  <c:v>1.1995</c:v>
                </c:pt>
              </c:numCache>
            </c:numRef>
          </c:val>
          <c:extLst>
            <c:ext xmlns:c16="http://schemas.microsoft.com/office/drawing/2014/chart" uri="{C3380CC4-5D6E-409C-BE32-E72D297353CC}">
              <c16:uniqueId val="{00000000-75D6-481B-8BD4-264C052B2742}"/>
            </c:ext>
          </c:extLst>
        </c:ser>
        <c:ser>
          <c:idx val="1"/>
          <c:order val="1"/>
          <c:spPr>
            <a:solidFill>
              <a:srgbClr val="003258"/>
            </a:solidFill>
            <a:ln w="25400">
              <a:solidFill>
                <a:srgbClr val="012339"/>
              </a:solidFill>
            </a:ln>
            <a:effectLst/>
          </c:spPr>
          <c:invertIfNegative val="0"/>
          <c:cat>
            <c:strRef>
              <c:f>Processing!$D$2:$D$5</c:f>
              <c:strCache>
                <c:ptCount val="4"/>
                <c:pt idx="0">
                  <c:v>Home</c:v>
                </c:pt>
                <c:pt idx="1">
                  <c:v>Travel</c:v>
                </c:pt>
                <c:pt idx="2">
                  <c:v>Drive</c:v>
                </c:pt>
                <c:pt idx="3">
                  <c:v>Hobby</c:v>
                </c:pt>
              </c:strCache>
            </c:strRef>
          </c:cat>
          <c:val>
            <c:numRef>
              <c:f>Processing!$F$2:$F$5</c:f>
              <c:numCache>
                <c:formatCode>0%</c:formatCode>
                <c:ptCount val="4"/>
                <c:pt idx="0">
                  <c:v>0</c:v>
                </c:pt>
                <c:pt idx="1">
                  <c:v>2.3750000000000049E-2</c:v>
                </c:pt>
                <c:pt idx="2">
                  <c:v>0</c:v>
                </c:pt>
                <c:pt idx="3">
                  <c:v>0</c:v>
                </c:pt>
              </c:numCache>
            </c:numRef>
          </c:val>
          <c:extLst>
            <c:ext xmlns:c16="http://schemas.microsoft.com/office/drawing/2014/chart" uri="{C3380CC4-5D6E-409C-BE32-E72D297353CC}">
              <c16:uniqueId val="{00000001-75D6-481B-8BD4-264C052B2742}"/>
            </c:ext>
          </c:extLst>
        </c:ser>
        <c:dLbls>
          <c:showLegendKey val="0"/>
          <c:showVal val="0"/>
          <c:showCatName val="0"/>
          <c:showSerName val="0"/>
          <c:showPercent val="0"/>
          <c:showBubbleSize val="0"/>
        </c:dLbls>
        <c:gapWidth val="500"/>
        <c:overlap val="100"/>
        <c:axId val="1419409936"/>
        <c:axId val="1419429136"/>
      </c:barChart>
      <c:catAx>
        <c:axId val="1419409936"/>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rgbClr val="747FA4"/>
                </a:solidFill>
                <a:latin typeface="+mn-lt"/>
                <a:ea typeface="+mn-ea"/>
                <a:cs typeface="+mn-cs"/>
              </a:defRPr>
            </a:pPr>
            <a:endParaRPr lang="ru-RU"/>
          </a:p>
        </c:txPr>
        <c:crossAx val="1419429136"/>
        <c:crosses val="autoZero"/>
        <c:auto val="1"/>
        <c:lblAlgn val="ctr"/>
        <c:lblOffset val="100"/>
        <c:noMultiLvlLbl val="0"/>
      </c:catAx>
      <c:valAx>
        <c:axId val="1419429136"/>
        <c:scaling>
          <c:orientation val="minMax"/>
          <c:min val="0"/>
        </c:scaling>
        <c:delete val="1"/>
        <c:axPos val="t"/>
        <c:numFmt formatCode="0%" sourceLinked="1"/>
        <c:majorTickMark val="out"/>
        <c:minorTickMark val="none"/>
        <c:tickLblPos val="nextTo"/>
        <c:crossAx val="1419409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val>
            <c:numRef>
              <c:f>Processing!$D$6</c:f>
              <c:numCache>
                <c:formatCode>0%</c:formatCode>
                <c:ptCount val="1"/>
                <c:pt idx="0">
                  <c:v>0.05</c:v>
                </c:pt>
              </c:numCache>
            </c:numRef>
          </c:val>
          <c:extLst>
            <c:ext xmlns:c16="http://schemas.microsoft.com/office/drawing/2014/chart" uri="{C3380CC4-5D6E-409C-BE32-E72D297353CC}">
              <c16:uniqueId val="{00000000-B60B-417C-8CC4-96D8FE5DEB74}"/>
            </c:ext>
          </c:extLst>
        </c:ser>
        <c:ser>
          <c:idx val="1"/>
          <c:order val="1"/>
          <c:spPr>
            <a:solidFill>
              <a:schemeClr val="accent2"/>
            </a:solidFill>
            <a:ln w="88900">
              <a:gradFill>
                <a:gsLst>
                  <a:gs pos="0">
                    <a:srgbClr val="0099CC"/>
                  </a:gs>
                  <a:gs pos="100000">
                    <a:srgbClr val="01EFFA"/>
                  </a:gs>
                </a:gsLst>
                <a:lin ang="0" scaled="0"/>
              </a:gradFill>
            </a:ln>
            <a:effectLst/>
          </c:spPr>
          <c:invertIfNegative val="0"/>
          <c:val>
            <c:numRef>
              <c:f>Processing!$E$6</c:f>
              <c:numCache>
                <c:formatCode>0%</c:formatCode>
                <c:ptCount val="1"/>
                <c:pt idx="0">
                  <c:v>1.0915684523809523</c:v>
                </c:pt>
              </c:numCache>
            </c:numRef>
          </c:val>
          <c:extLst>
            <c:ext xmlns:c16="http://schemas.microsoft.com/office/drawing/2014/chart" uri="{C3380CC4-5D6E-409C-BE32-E72D297353CC}">
              <c16:uniqueId val="{00000001-B60B-417C-8CC4-96D8FE5DEB74}"/>
            </c:ext>
          </c:extLst>
        </c:ser>
        <c:ser>
          <c:idx val="2"/>
          <c:order val="2"/>
          <c:spPr>
            <a:solidFill>
              <a:schemeClr val="accent3"/>
            </a:solidFill>
            <a:ln>
              <a:noFill/>
            </a:ln>
            <a:effectLst/>
          </c:spPr>
          <c:invertIfNegative val="0"/>
          <c:dPt>
            <c:idx val="0"/>
            <c:invertIfNegative val="0"/>
            <c:bubble3D val="0"/>
            <c:spPr>
              <a:noFill/>
              <a:ln>
                <a:noFill/>
              </a:ln>
              <a:effectLst/>
            </c:spPr>
            <c:extLst>
              <c:ext xmlns:c16="http://schemas.microsoft.com/office/drawing/2014/chart" uri="{C3380CC4-5D6E-409C-BE32-E72D297353CC}">
                <c16:uniqueId val="{00000003-B60B-417C-8CC4-96D8FE5DEB74}"/>
              </c:ext>
            </c:extLst>
          </c:dPt>
          <c:val>
            <c:numRef>
              <c:f>Processing!$F$6</c:f>
              <c:numCache>
                <c:formatCode>0%</c:formatCode>
                <c:ptCount val="1"/>
                <c:pt idx="0">
                  <c:v>-9.1568452380952348E-2</c:v>
                </c:pt>
              </c:numCache>
            </c:numRef>
          </c:val>
          <c:extLst>
            <c:ext xmlns:c16="http://schemas.microsoft.com/office/drawing/2014/chart" uri="{C3380CC4-5D6E-409C-BE32-E72D297353CC}">
              <c16:uniqueId val="{00000004-B60B-417C-8CC4-96D8FE5DEB74}"/>
            </c:ext>
          </c:extLst>
        </c:ser>
        <c:dLbls>
          <c:showLegendKey val="0"/>
          <c:showVal val="0"/>
          <c:showCatName val="0"/>
          <c:showSerName val="0"/>
          <c:showPercent val="0"/>
          <c:showBubbleSize val="0"/>
        </c:dLbls>
        <c:gapWidth val="500"/>
        <c:overlap val="100"/>
        <c:axId val="1419348976"/>
        <c:axId val="1419375376"/>
      </c:barChart>
      <c:catAx>
        <c:axId val="1419348976"/>
        <c:scaling>
          <c:orientation val="minMax"/>
        </c:scaling>
        <c:delete val="1"/>
        <c:axPos val="l"/>
        <c:majorTickMark val="out"/>
        <c:minorTickMark val="none"/>
        <c:tickLblPos val="nextTo"/>
        <c:crossAx val="1419375376"/>
        <c:crosses val="autoZero"/>
        <c:auto val="1"/>
        <c:lblAlgn val="ctr"/>
        <c:lblOffset val="100"/>
        <c:noMultiLvlLbl val="0"/>
      </c:catAx>
      <c:valAx>
        <c:axId val="1419375376"/>
        <c:scaling>
          <c:orientation val="minMax"/>
          <c:max val="1.1000000000000001"/>
          <c:min val="0"/>
        </c:scaling>
        <c:delete val="1"/>
        <c:axPos val="b"/>
        <c:numFmt formatCode="0%" sourceLinked="1"/>
        <c:majorTickMark val="out"/>
        <c:minorTickMark val="none"/>
        <c:tickLblPos val="nextTo"/>
        <c:crossAx val="1419348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Processing!$P$1</c:f>
              <c:strCache>
                <c:ptCount val="1"/>
                <c:pt idx="0">
                  <c:v>indent</c:v>
                </c:pt>
              </c:strCache>
            </c:strRef>
          </c:tx>
          <c:spPr>
            <a:noFill/>
            <a:ln>
              <a:no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Processing!$P$2:$P$13</c:f>
              <c:numCache>
                <c:formatCode>General</c:formatCode>
                <c:ptCount val="12"/>
                <c:pt idx="0">
                  <c:v>438.8</c:v>
                </c:pt>
                <c:pt idx="1">
                  <c:v>438.8</c:v>
                </c:pt>
                <c:pt idx="2">
                  <c:v>438.8</c:v>
                </c:pt>
                <c:pt idx="3">
                  <c:v>438.8</c:v>
                </c:pt>
                <c:pt idx="4">
                  <c:v>438.8</c:v>
                </c:pt>
                <c:pt idx="5">
                  <c:v>438.8</c:v>
                </c:pt>
                <c:pt idx="6">
                  <c:v>438.8</c:v>
                </c:pt>
                <c:pt idx="7">
                  <c:v>438.8</c:v>
                </c:pt>
                <c:pt idx="8">
                  <c:v>438.8</c:v>
                </c:pt>
                <c:pt idx="9">
                  <c:v>438.8</c:v>
                </c:pt>
                <c:pt idx="10">
                  <c:v>438.8</c:v>
                </c:pt>
                <c:pt idx="11">
                  <c:v>438.8</c:v>
                </c:pt>
              </c:numCache>
            </c:numRef>
          </c:val>
          <c:extLst>
            <c:ext xmlns:c16="http://schemas.microsoft.com/office/drawing/2014/chart" uri="{C3380CC4-5D6E-409C-BE32-E72D297353CC}">
              <c16:uniqueId val="{00000000-AAD3-4331-932E-5B0E3CBB05CC}"/>
            </c:ext>
          </c:extLst>
        </c:ser>
        <c:ser>
          <c:idx val="1"/>
          <c:order val="1"/>
          <c:tx>
            <c:strRef>
              <c:f>Processing!$Q$1</c:f>
              <c:strCache>
                <c:ptCount val="1"/>
                <c:pt idx="0">
                  <c:v>Inflow</c:v>
                </c:pt>
              </c:strCache>
            </c:strRef>
          </c:tx>
          <c:spPr>
            <a:solidFill>
              <a:schemeClr val="accent2"/>
            </a:solidFill>
            <a:ln w="101600">
              <a:solidFill>
                <a:srgbClr val="3E5F86"/>
              </a:solid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Processing!$Q$2:$Q$13</c:f>
              <c:numCache>
                <c:formatCode>General</c:formatCode>
                <c:ptCount val="12"/>
                <c:pt idx="0">
                  <c:v>3200</c:v>
                </c:pt>
                <c:pt idx="1">
                  <c:v>2552</c:v>
                </c:pt>
                <c:pt idx="2">
                  <c:v>2108</c:v>
                </c:pt>
                <c:pt idx="3">
                  <c:v>2012</c:v>
                </c:pt>
                <c:pt idx="4">
                  <c:v>2292</c:v>
                </c:pt>
                <c:pt idx="5">
                  <c:v>2860</c:v>
                </c:pt>
                <c:pt idx="6">
                  <c:v>3540</c:v>
                </c:pt>
                <c:pt idx="7">
                  <c:v>4108</c:v>
                </c:pt>
                <c:pt idx="8">
                  <c:v>4388</c:v>
                </c:pt>
                <c:pt idx="9">
                  <c:v>4292</c:v>
                </c:pt>
                <c:pt idx="10">
                  <c:v>3848</c:v>
                </c:pt>
                <c:pt idx="11">
                  <c:v>3200</c:v>
                </c:pt>
              </c:numCache>
            </c:numRef>
          </c:val>
          <c:extLst>
            <c:ext xmlns:c16="http://schemas.microsoft.com/office/drawing/2014/chart" uri="{C3380CC4-5D6E-409C-BE32-E72D297353CC}">
              <c16:uniqueId val="{00000001-AAD3-4331-932E-5B0E3CBB05CC}"/>
            </c:ext>
          </c:extLst>
        </c:ser>
        <c:dLbls>
          <c:showLegendKey val="0"/>
          <c:showVal val="0"/>
          <c:showCatName val="0"/>
          <c:showSerName val="0"/>
          <c:showPercent val="0"/>
          <c:showBubbleSize val="0"/>
        </c:dLbls>
        <c:gapWidth val="270"/>
        <c:overlap val="100"/>
        <c:axId val="1124275039"/>
        <c:axId val="1124278399"/>
      </c:barChart>
      <c:barChart>
        <c:barDir val="col"/>
        <c:grouping val="stacked"/>
        <c:varyColors val="0"/>
        <c:ser>
          <c:idx val="2"/>
          <c:order val="2"/>
          <c:tx>
            <c:strRef>
              <c:f>Processing!$R$1</c:f>
              <c:strCache>
                <c:ptCount val="1"/>
                <c:pt idx="0">
                  <c:v>indentC</c:v>
                </c:pt>
              </c:strCache>
            </c:strRef>
          </c:tx>
          <c:spPr>
            <a:noFill/>
            <a:ln>
              <a:no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Processing!$R$2:$R$13</c:f>
              <c:numCache>
                <c:formatCode>General</c:formatCode>
                <c:ptCount val="12"/>
                <c:pt idx="0">
                  <c:v>#N/A</c:v>
                </c:pt>
                <c:pt idx="1">
                  <c:v>#N/A</c:v>
                </c:pt>
                <c:pt idx="2">
                  <c:v>#N/A</c:v>
                </c:pt>
                <c:pt idx="3">
                  <c:v>#N/A</c:v>
                </c:pt>
                <c:pt idx="4">
                  <c:v>#N/A</c:v>
                </c:pt>
                <c:pt idx="5">
                  <c:v>#N/A</c:v>
                </c:pt>
                <c:pt idx="6">
                  <c:v>438.8</c:v>
                </c:pt>
                <c:pt idx="7">
                  <c:v>438.8</c:v>
                </c:pt>
                <c:pt idx="8">
                  <c:v>438.8</c:v>
                </c:pt>
                <c:pt idx="9">
                  <c:v>438.8</c:v>
                </c:pt>
                <c:pt idx="10">
                  <c:v>#N/A</c:v>
                </c:pt>
                <c:pt idx="11">
                  <c:v>#N/A</c:v>
                </c:pt>
              </c:numCache>
            </c:numRef>
          </c:val>
          <c:extLst>
            <c:ext xmlns:c16="http://schemas.microsoft.com/office/drawing/2014/chart" uri="{C3380CC4-5D6E-409C-BE32-E72D297353CC}">
              <c16:uniqueId val="{00000002-AAD3-4331-932E-5B0E3CBB05CC}"/>
            </c:ext>
          </c:extLst>
        </c:ser>
        <c:ser>
          <c:idx val="3"/>
          <c:order val="3"/>
          <c:tx>
            <c:strRef>
              <c:f>Processing!$S$1</c:f>
              <c:strCache>
                <c:ptCount val="1"/>
                <c:pt idx="0">
                  <c:v>Cursor1</c:v>
                </c:pt>
              </c:strCache>
            </c:strRef>
          </c:tx>
          <c:spPr>
            <a:solidFill>
              <a:schemeClr val="accent4"/>
            </a:solidFill>
            <a:ln w="101600">
              <a:gradFill>
                <a:gsLst>
                  <a:gs pos="0">
                    <a:srgbClr val="29A3FF"/>
                  </a:gs>
                  <a:gs pos="100000">
                    <a:srgbClr val="0077D0"/>
                  </a:gs>
                </a:gsLst>
                <a:lin ang="5400000" scaled="1"/>
              </a:gradFill>
            </a:ln>
            <a:effectLst>
              <a:outerShdw blurRad="50800" dist="38100" dir="2700000" algn="tl" rotWithShape="0">
                <a:srgbClr val="747FA4">
                  <a:alpha val="40000"/>
                </a:srgbClr>
              </a:outerShdw>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Processing!$S$2:$S$13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AAD3-4331-932E-5B0E3CBB05CC}"/>
            </c:ext>
          </c:extLst>
        </c:ser>
        <c:ser>
          <c:idx val="5"/>
          <c:order val="4"/>
          <c:tx>
            <c:strRef>
              <c:f>Processing!$T$1</c:f>
              <c:strCache>
                <c:ptCount val="1"/>
                <c:pt idx="0">
                  <c:v>Cursor2</c:v>
                </c:pt>
              </c:strCache>
            </c:strRef>
          </c:tx>
          <c:spPr>
            <a:solidFill>
              <a:schemeClr val="accent6"/>
            </a:solidFill>
            <a:ln w="101600">
              <a:gradFill>
                <a:gsLst>
                  <a:gs pos="0">
                    <a:srgbClr val="01EFFA"/>
                  </a:gs>
                  <a:gs pos="100000">
                    <a:srgbClr val="16BBC9"/>
                  </a:gs>
                </a:gsLst>
                <a:lin ang="5400000" scaled="1"/>
              </a:gradFill>
            </a:ln>
            <a:effectLst>
              <a:outerShdw blurRad="50800" dist="38100" dir="2700000" algn="tl" rotWithShape="0">
                <a:srgbClr val="747FA4">
                  <a:alpha val="40000"/>
                </a:srgbClr>
              </a:outerShdw>
            </a:effectLst>
          </c:spPr>
          <c:invertIfNegative val="0"/>
          <c:val>
            <c:numRef>
              <c:f>Processing!$T$2:$T$13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AAD3-4331-932E-5B0E3CBB05CC}"/>
            </c:ext>
          </c:extLst>
        </c:ser>
        <c:ser>
          <c:idx val="6"/>
          <c:order val="5"/>
          <c:tx>
            <c:strRef>
              <c:f>Processing!$U$1</c:f>
              <c:strCache>
                <c:ptCount val="1"/>
                <c:pt idx="0">
                  <c:v>Cursor3</c:v>
                </c:pt>
              </c:strCache>
            </c:strRef>
          </c:tx>
          <c:spPr>
            <a:solidFill>
              <a:schemeClr val="accent1">
                <a:lumMod val="60000"/>
              </a:schemeClr>
            </a:solidFill>
            <a:ln w="101600">
              <a:gradFill>
                <a:gsLst>
                  <a:gs pos="0">
                    <a:srgbClr val="16BBC9"/>
                  </a:gs>
                  <a:gs pos="100000">
                    <a:srgbClr val="11959F"/>
                  </a:gs>
                </a:gsLst>
                <a:lin ang="5400000" scaled="1"/>
              </a:gradFill>
            </a:ln>
            <a:effectLst>
              <a:outerShdw blurRad="50800" dist="38100" dir="2700000" algn="tl" rotWithShape="0">
                <a:srgbClr val="747FA4">
                  <a:alpha val="40000"/>
                </a:srgbClr>
              </a:outerShdw>
            </a:effectLst>
          </c:spPr>
          <c:invertIfNegative val="0"/>
          <c:val>
            <c:numRef>
              <c:f>Processing!$U$2:$U$13</c:f>
              <c:numCache>
                <c:formatCode>General</c:formatCode>
                <c:ptCount val="12"/>
                <c:pt idx="0">
                  <c:v>#N/A</c:v>
                </c:pt>
                <c:pt idx="1">
                  <c:v>#N/A</c:v>
                </c:pt>
                <c:pt idx="2">
                  <c:v>#N/A</c:v>
                </c:pt>
                <c:pt idx="3">
                  <c:v>#N/A</c:v>
                </c:pt>
                <c:pt idx="4">
                  <c:v>#N/A</c:v>
                </c:pt>
                <c:pt idx="5">
                  <c:v>#N/A</c:v>
                </c:pt>
                <c:pt idx="6">
                  <c:v>3540</c:v>
                </c:pt>
                <c:pt idx="7">
                  <c:v>4108</c:v>
                </c:pt>
                <c:pt idx="8">
                  <c:v>4388</c:v>
                </c:pt>
                <c:pt idx="9">
                  <c:v>4292</c:v>
                </c:pt>
                <c:pt idx="10">
                  <c:v>#N/A</c:v>
                </c:pt>
                <c:pt idx="11">
                  <c:v>#N/A</c:v>
                </c:pt>
              </c:numCache>
            </c:numRef>
          </c:val>
          <c:extLst>
            <c:ext xmlns:c16="http://schemas.microsoft.com/office/drawing/2014/chart" uri="{C3380CC4-5D6E-409C-BE32-E72D297353CC}">
              <c16:uniqueId val="{00000005-AAD3-4331-932E-5B0E3CBB05CC}"/>
            </c:ext>
          </c:extLst>
        </c:ser>
        <c:dLbls>
          <c:showLegendKey val="0"/>
          <c:showVal val="0"/>
          <c:showCatName val="0"/>
          <c:showSerName val="0"/>
          <c:showPercent val="0"/>
          <c:showBubbleSize val="0"/>
        </c:dLbls>
        <c:gapWidth val="270"/>
        <c:overlap val="100"/>
        <c:axId val="1419466576"/>
        <c:axId val="1419457936"/>
      </c:barChart>
      <c:scatterChart>
        <c:scatterStyle val="lineMarker"/>
        <c:varyColors val="0"/>
        <c:ser>
          <c:idx val="4"/>
          <c:order val="6"/>
          <c:tx>
            <c:strRef>
              <c:f>Processing!$V$1</c:f>
              <c:strCache>
                <c:ptCount val="1"/>
                <c:pt idx="0">
                  <c:v>Label</c:v>
                </c:pt>
              </c:strCache>
            </c:strRef>
          </c:tx>
          <c:spPr>
            <a:ln w="25400" cap="rnd">
              <a:noFill/>
              <a:round/>
            </a:ln>
            <a:effectLst/>
          </c:spPr>
          <c:marker>
            <c:symbol val="circle"/>
            <c:size val="5"/>
            <c:spPr>
              <a:noFill/>
              <a:ln w="9525">
                <a:noFill/>
              </a:ln>
              <a:effectLst/>
            </c:spPr>
          </c:marker>
          <c:dLbls>
            <c:dLbl>
              <c:idx val="0"/>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6-AAD3-4331-932E-5B0E3CBB05CC}"/>
                </c:ext>
              </c:extLst>
            </c:dLbl>
            <c:dLbl>
              <c:idx val="1"/>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AAD3-4331-932E-5B0E3CBB05CC}"/>
                </c:ext>
              </c:extLst>
            </c:dLbl>
            <c:dLbl>
              <c:idx val="2"/>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AAD3-4331-932E-5B0E3CBB05CC}"/>
                </c:ext>
              </c:extLst>
            </c:dLbl>
            <c:dLbl>
              <c:idx val="3"/>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9-AAD3-4331-932E-5B0E3CBB05CC}"/>
                </c:ext>
              </c:extLst>
            </c:dLbl>
            <c:dLbl>
              <c:idx val="4"/>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A-AAD3-4331-932E-5B0E3CBB05CC}"/>
                </c:ext>
              </c:extLst>
            </c:dLbl>
            <c:dLbl>
              <c:idx val="5"/>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B-AAD3-4331-932E-5B0E3CBB05CC}"/>
                </c:ext>
              </c:extLst>
            </c:dLbl>
            <c:dLbl>
              <c:idx val="6"/>
              <c:tx>
                <c:rich>
                  <a:bodyPr/>
                  <a:lstStyle/>
                  <a:p>
                    <a:fld id="{2514F924-BAEA-41CB-8EE5-83CDEF92B6BA}"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AAD3-4331-932E-5B0E3CBB05CC}"/>
                </c:ext>
              </c:extLst>
            </c:dLbl>
            <c:dLbl>
              <c:idx val="7"/>
              <c:tx>
                <c:rich>
                  <a:bodyPr/>
                  <a:lstStyle/>
                  <a:p>
                    <a:fld id="{604C7974-32AD-4766-9894-0405201A932B}"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AAD3-4331-932E-5B0E3CBB05CC}"/>
                </c:ext>
              </c:extLst>
            </c:dLbl>
            <c:dLbl>
              <c:idx val="8"/>
              <c:tx>
                <c:rich>
                  <a:bodyPr/>
                  <a:lstStyle/>
                  <a:p>
                    <a:fld id="{79D85B1A-A81D-4050-A552-84F7800802A4}"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AAD3-4331-932E-5B0E3CBB05CC}"/>
                </c:ext>
              </c:extLst>
            </c:dLbl>
            <c:dLbl>
              <c:idx val="9"/>
              <c:tx>
                <c:rich>
                  <a:bodyPr/>
                  <a:lstStyle/>
                  <a:p>
                    <a:fld id="{0845E2FB-5036-4BA4-A1C7-E3CF367074A9}"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AAD3-4331-932E-5B0E3CBB05CC}"/>
                </c:ext>
              </c:extLst>
            </c:dLbl>
            <c:dLbl>
              <c:idx val="10"/>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0-AAD3-4331-932E-5B0E3CBB05CC}"/>
                </c:ext>
              </c:extLst>
            </c:dLbl>
            <c:dLbl>
              <c:idx val="11"/>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1-AAD3-4331-932E-5B0E3CBB05CC}"/>
                </c:ext>
              </c:extLst>
            </c:dLbl>
            <c:numFmt formatCode="[&gt;=1000000]#,##0.0,,\ &quot;M&quot;;[&gt;=1000]#,##0,&quot;k&quot;;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BEFBFF"/>
                    </a:solidFill>
                    <a:latin typeface="+mn-lt"/>
                    <a:ea typeface="+mn-ea"/>
                    <a:cs typeface="+mn-cs"/>
                  </a:defRPr>
                </a:pPr>
                <a:endParaRPr lang="ru-RU"/>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yVal>
            <c:numRef>
              <c:f>Processing!$V$2:$V$13</c:f>
              <c:numCache>
                <c:formatCode>General</c:formatCode>
                <c:ptCount val="12"/>
                <c:pt idx="0">
                  <c:v>#N/A</c:v>
                </c:pt>
                <c:pt idx="1">
                  <c:v>#N/A</c:v>
                </c:pt>
                <c:pt idx="2">
                  <c:v>#N/A</c:v>
                </c:pt>
                <c:pt idx="3">
                  <c:v>#N/A</c:v>
                </c:pt>
                <c:pt idx="4">
                  <c:v>#N/A</c:v>
                </c:pt>
                <c:pt idx="5">
                  <c:v>#N/A</c:v>
                </c:pt>
                <c:pt idx="6">
                  <c:v>3978.8</c:v>
                </c:pt>
                <c:pt idx="7">
                  <c:v>4546.8</c:v>
                </c:pt>
                <c:pt idx="8">
                  <c:v>4826.8</c:v>
                </c:pt>
                <c:pt idx="9">
                  <c:v>4730.8</c:v>
                </c:pt>
                <c:pt idx="10">
                  <c:v>#N/A</c:v>
                </c:pt>
                <c:pt idx="11">
                  <c:v>#N/A</c:v>
                </c:pt>
              </c:numCache>
            </c:numRef>
          </c:yVal>
          <c:smooth val="0"/>
          <c:extLst>
            <c:ext xmlns:c15="http://schemas.microsoft.com/office/drawing/2012/chart" uri="{02D57815-91ED-43cb-92C2-25804820EDAC}">
              <c15:datalabelsRange>
                <c15:f>Processing!$W$2:$W$13</c15:f>
                <c15:dlblRangeCache>
                  <c:ptCount val="12"/>
                  <c:pt idx="6">
                    <c:v>$3.5k</c:v>
                  </c:pt>
                  <c:pt idx="7">
                    <c:v>$4.1k</c:v>
                  </c:pt>
                  <c:pt idx="8">
                    <c:v>$4.4k</c:v>
                  </c:pt>
                  <c:pt idx="9">
                    <c:v>$4.3k</c:v>
                  </c:pt>
                </c15:dlblRangeCache>
              </c15:datalabelsRange>
            </c:ext>
            <c:ext xmlns:c16="http://schemas.microsoft.com/office/drawing/2014/chart" uri="{C3380CC4-5D6E-409C-BE32-E72D297353CC}">
              <c16:uniqueId val="{00000012-AAD3-4331-932E-5B0E3CBB05CC}"/>
            </c:ext>
          </c:extLst>
        </c:ser>
        <c:dLbls>
          <c:showLegendKey val="0"/>
          <c:showVal val="0"/>
          <c:showCatName val="0"/>
          <c:showSerName val="0"/>
          <c:showPercent val="0"/>
          <c:showBubbleSize val="0"/>
        </c:dLbls>
        <c:axId val="1419466576"/>
        <c:axId val="1419457936"/>
      </c:scatterChart>
      <c:catAx>
        <c:axId val="1124275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24278399"/>
        <c:crosses val="autoZero"/>
        <c:auto val="1"/>
        <c:lblAlgn val="ctr"/>
        <c:lblOffset val="100"/>
        <c:noMultiLvlLbl val="0"/>
      </c:catAx>
      <c:valAx>
        <c:axId val="1124278399"/>
        <c:scaling>
          <c:orientation val="minMax"/>
        </c:scaling>
        <c:delete val="0"/>
        <c:axPos val="l"/>
        <c:majorGridlines>
          <c:spPr>
            <a:ln w="9525" cap="flat" cmpd="sng" algn="ctr">
              <a:solidFill>
                <a:srgbClr val="29A3FF">
                  <a:alpha val="20000"/>
                </a:srgbClr>
              </a:solidFill>
              <a:round/>
            </a:ln>
            <a:effectLst/>
          </c:spPr>
        </c:majorGridlines>
        <c:numFmt formatCode="[&gt;=1000000]#,##0.0,,\ &quot;M&quot;;[&gt;=1000]#,##0,&quot;k&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BEFBFF"/>
                </a:solidFill>
                <a:latin typeface="+mn-lt"/>
                <a:ea typeface="+mn-ea"/>
                <a:cs typeface="+mn-cs"/>
              </a:defRPr>
            </a:pPr>
            <a:endParaRPr lang="ru-RU"/>
          </a:p>
        </c:txPr>
        <c:crossAx val="1124275039"/>
        <c:crosses val="autoZero"/>
        <c:crossBetween val="between"/>
      </c:valAx>
      <c:valAx>
        <c:axId val="1419457936"/>
        <c:scaling>
          <c:orientation val="minMax"/>
        </c:scaling>
        <c:delete val="1"/>
        <c:axPos val="r"/>
        <c:numFmt formatCode="General" sourceLinked="1"/>
        <c:majorTickMark val="out"/>
        <c:minorTickMark val="none"/>
        <c:tickLblPos val="nextTo"/>
        <c:crossAx val="1419466576"/>
        <c:crosses val="max"/>
        <c:crossBetween val="between"/>
      </c:valAx>
      <c:catAx>
        <c:axId val="1419466576"/>
        <c:scaling>
          <c:orientation val="minMax"/>
        </c:scaling>
        <c:delete val="1"/>
        <c:axPos val="b"/>
        <c:numFmt formatCode="General" sourceLinked="1"/>
        <c:majorTickMark val="out"/>
        <c:minorTickMark val="none"/>
        <c:tickLblPos val="nextTo"/>
        <c:crossAx val="1419457936"/>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filled"/>
        <c:varyColors val="0"/>
        <c:ser>
          <c:idx val="1"/>
          <c:order val="1"/>
          <c:spPr>
            <a:solidFill>
              <a:srgbClr val="16BBC9">
                <a:alpha val="20000"/>
              </a:srgbClr>
            </a:solidFill>
            <a:ln>
              <a:noFill/>
            </a:ln>
            <a:effectLst/>
          </c:spPr>
          <c:cat>
            <c:strRef>
              <c:f>[0]!Label</c:f>
              <c:strCache>
                <c:ptCount val="5"/>
                <c:pt idx="0">
                  <c:v>Checking</c:v>
                </c:pt>
                <c:pt idx="1">
                  <c:v>Saving</c:v>
                </c:pt>
                <c:pt idx="2">
                  <c:v>Investments</c:v>
                </c:pt>
                <c:pt idx="3">
                  <c:v>Digital Craft</c:v>
                </c:pt>
                <c:pt idx="4">
                  <c:v>Rewards</c:v>
                </c:pt>
              </c:strCache>
            </c:strRef>
          </c:cat>
          <c:val>
            <c:numRef>
              <c:f>[0]!Value</c:f>
              <c:numCache>
                <c:formatCode>0%</c:formatCode>
                <c:ptCount val="5"/>
                <c:pt idx="0">
                  <c:v>0.17007594316511515</c:v>
                </c:pt>
                <c:pt idx="1">
                  <c:v>0.1445982361587457</c:v>
                </c:pt>
                <c:pt idx="2">
                  <c:v>0.26378000979911809</c:v>
                </c:pt>
                <c:pt idx="3">
                  <c:v>0.22146006859382655</c:v>
                </c:pt>
                <c:pt idx="4">
                  <c:v>0.20008574228319451</c:v>
                </c:pt>
              </c:numCache>
            </c:numRef>
          </c:val>
          <c:extLst>
            <c:ext xmlns:c16="http://schemas.microsoft.com/office/drawing/2014/chart" uri="{C3380CC4-5D6E-409C-BE32-E72D297353CC}">
              <c16:uniqueId val="{00000000-76F2-40CF-975E-453755448D4E}"/>
            </c:ext>
          </c:extLst>
        </c:ser>
        <c:dLbls>
          <c:showLegendKey val="0"/>
          <c:showVal val="0"/>
          <c:showCatName val="0"/>
          <c:showSerName val="0"/>
          <c:showPercent val="0"/>
          <c:showBubbleSize val="0"/>
        </c:dLbls>
        <c:axId val="2015119712"/>
        <c:axId val="2015118272"/>
      </c:radarChart>
      <c:radarChart>
        <c:radarStyle val="marker"/>
        <c:varyColors val="0"/>
        <c:ser>
          <c:idx val="0"/>
          <c:order val="0"/>
          <c:tx>
            <c:v>Fill</c:v>
          </c:tx>
          <c:spPr>
            <a:ln w="19050" cap="rnd">
              <a:solidFill>
                <a:srgbClr val="16BBC9"/>
              </a:solidFill>
              <a:round/>
            </a:ln>
            <a:effectLst/>
          </c:spPr>
          <c:marker>
            <c:symbol val="circle"/>
            <c:size val="5"/>
            <c:spPr>
              <a:solidFill>
                <a:schemeClr val="bg1"/>
              </a:solidFill>
              <a:ln w="9525">
                <a:noFill/>
              </a:ln>
              <a:effectLst/>
            </c:spPr>
          </c:marker>
          <c:val>
            <c:numRef>
              <c:f>[0]!Value</c:f>
              <c:numCache>
                <c:formatCode>0%</c:formatCode>
                <c:ptCount val="5"/>
                <c:pt idx="0">
                  <c:v>0.17007594316511515</c:v>
                </c:pt>
                <c:pt idx="1">
                  <c:v>0.1445982361587457</c:v>
                </c:pt>
                <c:pt idx="2">
                  <c:v>0.26378000979911809</c:v>
                </c:pt>
                <c:pt idx="3">
                  <c:v>0.22146006859382655</c:v>
                </c:pt>
                <c:pt idx="4">
                  <c:v>0.20008574228319451</c:v>
                </c:pt>
              </c:numCache>
            </c:numRef>
          </c:val>
          <c:extLst>
            <c:ext xmlns:c16="http://schemas.microsoft.com/office/drawing/2014/chart" uri="{C3380CC4-5D6E-409C-BE32-E72D297353CC}">
              <c16:uniqueId val="{00000001-76F2-40CF-975E-453755448D4E}"/>
            </c:ext>
          </c:extLst>
        </c:ser>
        <c:dLbls>
          <c:showLegendKey val="0"/>
          <c:showVal val="0"/>
          <c:showCatName val="0"/>
          <c:showSerName val="0"/>
          <c:showPercent val="0"/>
          <c:showBubbleSize val="0"/>
        </c:dLbls>
        <c:axId val="2015119712"/>
        <c:axId val="2015118272"/>
      </c:radarChart>
      <c:catAx>
        <c:axId val="201511971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rgbClr val="747FA4"/>
                </a:solidFill>
                <a:latin typeface="+mn-lt"/>
                <a:ea typeface="+mn-ea"/>
                <a:cs typeface="+mn-cs"/>
              </a:defRPr>
            </a:pPr>
            <a:endParaRPr lang="ru-RU"/>
          </a:p>
        </c:txPr>
        <c:crossAx val="2015118272"/>
        <c:crosses val="autoZero"/>
        <c:auto val="1"/>
        <c:lblAlgn val="ctr"/>
        <c:lblOffset val="100"/>
        <c:noMultiLvlLbl val="0"/>
      </c:catAx>
      <c:valAx>
        <c:axId val="2015118272"/>
        <c:scaling>
          <c:orientation val="minMax"/>
        </c:scaling>
        <c:delete val="1"/>
        <c:axPos val="l"/>
        <c:majorGridlines>
          <c:spPr>
            <a:ln w="9525">
              <a:solidFill>
                <a:srgbClr val="29A3FF">
                  <a:alpha val="20000"/>
                </a:srgbClr>
              </a:solidFill>
            </a:ln>
          </c:spPr>
        </c:majorGridlines>
        <c:numFmt formatCode="0%" sourceLinked="1"/>
        <c:majorTickMark val="out"/>
        <c:minorTickMark val="none"/>
        <c:tickLblPos val="nextTo"/>
        <c:crossAx val="2015119712"/>
        <c:crosses val="autoZero"/>
        <c:crossBetween val="between"/>
      </c:valAx>
      <c:spPr>
        <a:noFill/>
      </c:spPr>
    </c:plotArea>
    <c:plotVisOnly val="1"/>
    <c:dispBlanksAs val="gap"/>
    <c:showDLblsOverMax val="0"/>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7FAAEC"/>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Processing!$E$2:$E$5</c:f>
              <c:numCache>
                <c:formatCode>0%</c:formatCode>
                <c:ptCount val="4"/>
                <c:pt idx="0">
                  <c:v>1.1308571428571428</c:v>
                </c:pt>
                <c:pt idx="1">
                  <c:v>0.97624999999999995</c:v>
                </c:pt>
                <c:pt idx="2">
                  <c:v>1.0596666666666668</c:v>
                </c:pt>
                <c:pt idx="3">
                  <c:v>1.1995</c:v>
                </c:pt>
              </c:numCache>
            </c:numRef>
          </c:val>
          <c:extLst>
            <c:ext xmlns:c16="http://schemas.microsoft.com/office/drawing/2014/chart" uri="{C3380CC4-5D6E-409C-BE32-E72D297353CC}">
              <c16:uniqueId val="{00000000-9F9A-47CB-BAC7-285346612114}"/>
            </c:ext>
          </c:extLst>
        </c:ser>
        <c:ser>
          <c:idx val="1"/>
          <c:order val="1"/>
          <c:spPr>
            <a:solidFill>
              <a:srgbClr val="DDE6F2"/>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Processing!$F$2:$F$5</c:f>
              <c:numCache>
                <c:formatCode>0%</c:formatCode>
                <c:ptCount val="4"/>
                <c:pt idx="0">
                  <c:v>0</c:v>
                </c:pt>
                <c:pt idx="1">
                  <c:v>2.3750000000000049E-2</c:v>
                </c:pt>
                <c:pt idx="2">
                  <c:v>0</c:v>
                </c:pt>
                <c:pt idx="3">
                  <c:v>0</c:v>
                </c:pt>
              </c:numCache>
            </c:numRef>
          </c:val>
          <c:extLst>
            <c:ext xmlns:c16="http://schemas.microsoft.com/office/drawing/2014/chart" uri="{C3380CC4-5D6E-409C-BE32-E72D297353CC}">
              <c16:uniqueId val="{00000001-9F9A-47CB-BAC7-285346612114}"/>
            </c:ext>
          </c:extLst>
        </c:ser>
        <c:dLbls>
          <c:showLegendKey val="0"/>
          <c:showVal val="0"/>
          <c:showCatName val="0"/>
          <c:showSerName val="0"/>
          <c:showPercent val="0"/>
          <c:showBubbleSize val="0"/>
        </c:dLbls>
        <c:gapWidth val="500"/>
        <c:overlap val="100"/>
        <c:axId val="1419409936"/>
        <c:axId val="1419429136"/>
      </c:barChart>
      <c:catAx>
        <c:axId val="1419409936"/>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419429136"/>
        <c:crosses val="autoZero"/>
        <c:auto val="1"/>
        <c:lblAlgn val="ctr"/>
        <c:lblOffset val="100"/>
        <c:noMultiLvlLbl val="0"/>
      </c:catAx>
      <c:valAx>
        <c:axId val="1419429136"/>
        <c:scaling>
          <c:orientation val="minMax"/>
          <c:min val="0"/>
        </c:scaling>
        <c:delete val="1"/>
        <c:axPos val="t"/>
        <c:numFmt formatCode="0%" sourceLinked="1"/>
        <c:majorTickMark val="out"/>
        <c:minorTickMark val="none"/>
        <c:tickLblPos val="nextTo"/>
        <c:crossAx val="1419409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w="12700">
              <a:noFill/>
            </a:ln>
          </c:spPr>
          <c:dPt>
            <c:idx val="0"/>
            <c:bubble3D val="0"/>
            <c:spPr>
              <a:solidFill>
                <a:srgbClr val="142244"/>
              </a:solidFill>
              <a:ln w="12700">
                <a:noFill/>
              </a:ln>
              <a:effectLst/>
            </c:spPr>
            <c:extLst>
              <c:ext xmlns:c16="http://schemas.microsoft.com/office/drawing/2014/chart" uri="{C3380CC4-5D6E-409C-BE32-E72D297353CC}">
                <c16:uniqueId val="{00000001-3C5E-4756-8338-B8CACD37F28C}"/>
              </c:ext>
            </c:extLst>
          </c:dPt>
          <c:dPt>
            <c:idx val="1"/>
            <c:bubble3D val="0"/>
            <c:spPr>
              <a:solidFill>
                <a:srgbClr val="5882B3"/>
              </a:solidFill>
              <a:ln w="12700">
                <a:noFill/>
              </a:ln>
              <a:effectLst/>
            </c:spPr>
            <c:extLst>
              <c:ext xmlns:c16="http://schemas.microsoft.com/office/drawing/2014/chart" uri="{C3380CC4-5D6E-409C-BE32-E72D297353CC}">
                <c16:uniqueId val="{00000003-3C5E-4756-8338-B8CACD37F28C}"/>
              </c:ext>
            </c:extLst>
          </c:dPt>
          <c:dPt>
            <c:idx val="2"/>
            <c:bubble3D val="0"/>
            <c:spPr>
              <a:solidFill>
                <a:srgbClr val="01EFFA"/>
              </a:solidFill>
              <a:ln w="12700">
                <a:noFill/>
              </a:ln>
              <a:effectLst/>
            </c:spPr>
            <c:extLst>
              <c:ext xmlns:c16="http://schemas.microsoft.com/office/drawing/2014/chart" uri="{C3380CC4-5D6E-409C-BE32-E72D297353CC}">
                <c16:uniqueId val="{00000005-3C5E-4756-8338-B8CACD37F28C}"/>
              </c:ext>
            </c:extLst>
          </c:dPt>
          <c:dPt>
            <c:idx val="3"/>
            <c:bubble3D val="0"/>
            <c:spPr>
              <a:solidFill>
                <a:srgbClr val="29A3FF"/>
              </a:solidFill>
              <a:ln w="12700">
                <a:noFill/>
              </a:ln>
              <a:effectLst/>
            </c:spPr>
            <c:extLst>
              <c:ext xmlns:c16="http://schemas.microsoft.com/office/drawing/2014/chart" uri="{C3380CC4-5D6E-409C-BE32-E72D297353CC}">
                <c16:uniqueId val="{00000007-3C5E-4756-8338-B8CACD37F28C}"/>
              </c:ext>
            </c:extLst>
          </c:dPt>
          <c:cat>
            <c:strRef>
              <c:f>Processing!$D$10:$D$13</c:f>
              <c:strCache>
                <c:ptCount val="4"/>
                <c:pt idx="0">
                  <c:v>Needs</c:v>
                </c:pt>
                <c:pt idx="1">
                  <c:v>Savings</c:v>
                </c:pt>
                <c:pt idx="2">
                  <c:v>Goal</c:v>
                </c:pt>
                <c:pt idx="3">
                  <c:v>Debts</c:v>
                </c:pt>
              </c:strCache>
            </c:strRef>
          </c:cat>
          <c:val>
            <c:numRef>
              <c:f>Processing!$E$10:$E$13</c:f>
              <c:numCache>
                <c:formatCode>0%</c:formatCode>
                <c:ptCount val="4"/>
                <c:pt idx="0">
                  <c:v>0.30594064918434388</c:v>
                </c:pt>
                <c:pt idx="1">
                  <c:v>0.19998886476254107</c:v>
                </c:pt>
                <c:pt idx="2">
                  <c:v>0.25054284282612327</c:v>
                </c:pt>
                <c:pt idx="3">
                  <c:v>0.2435276432269918</c:v>
                </c:pt>
              </c:numCache>
            </c:numRef>
          </c:val>
          <c:extLst>
            <c:ext xmlns:c16="http://schemas.microsoft.com/office/drawing/2014/chart" uri="{C3380CC4-5D6E-409C-BE32-E72D297353CC}">
              <c16:uniqueId val="{00000008-3C5E-4756-8338-B8CACD37F28C}"/>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cat>
            <c:strRef>
              <c:f>Processing!$G$10:$G$11</c:f>
              <c:strCache>
                <c:ptCount val="2"/>
                <c:pt idx="0">
                  <c:v>Inflow</c:v>
                </c:pt>
                <c:pt idx="1">
                  <c:v>Outflow</c:v>
                </c:pt>
              </c:strCache>
            </c:strRef>
          </c:cat>
          <c:val>
            <c:numRef>
              <c:f>Processing!$H$10:$H$11</c:f>
              <c:numCache>
                <c:formatCode>0%</c:formatCode>
                <c:ptCount val="2"/>
                <c:pt idx="0">
                  <c:v>0.05</c:v>
                </c:pt>
                <c:pt idx="1">
                  <c:v>0.05</c:v>
                </c:pt>
              </c:numCache>
            </c:numRef>
          </c:val>
          <c:extLst>
            <c:ext xmlns:c16="http://schemas.microsoft.com/office/drawing/2014/chart" uri="{C3380CC4-5D6E-409C-BE32-E72D297353CC}">
              <c16:uniqueId val="{00000000-EAA1-4242-B655-3525278724AC}"/>
            </c:ext>
          </c:extLst>
        </c:ser>
        <c:ser>
          <c:idx val="1"/>
          <c:order val="1"/>
          <c:spPr>
            <a:solidFill>
              <a:srgbClr val="F4F5FC"/>
            </a:solidFill>
            <a:ln w="101600" cap="rnd">
              <a:noFill/>
              <a:round/>
            </a:ln>
            <a:effectLst/>
          </c:spPr>
          <c:invertIfNegative val="0"/>
          <c:dPt>
            <c:idx val="0"/>
            <c:invertIfNegative val="0"/>
            <c:bubble3D val="0"/>
            <c:spPr>
              <a:solidFill>
                <a:srgbClr val="16BBC9"/>
              </a:solidFill>
              <a:ln w="101600" cap="rnd">
                <a:noFill/>
                <a:round/>
              </a:ln>
              <a:effectLst/>
            </c:spPr>
            <c:extLst>
              <c:ext xmlns:c16="http://schemas.microsoft.com/office/drawing/2014/chart" uri="{C3380CC4-5D6E-409C-BE32-E72D297353CC}">
                <c16:uniqueId val="{00000002-EAA1-4242-B655-3525278724AC}"/>
              </c:ext>
            </c:extLst>
          </c:dPt>
          <c:dPt>
            <c:idx val="1"/>
            <c:invertIfNegative val="0"/>
            <c:bubble3D val="0"/>
            <c:spPr>
              <a:solidFill>
                <a:srgbClr val="29A3FF"/>
              </a:solidFill>
              <a:ln w="101600" cap="rnd">
                <a:noFill/>
                <a:round/>
              </a:ln>
              <a:effectLst/>
            </c:spPr>
            <c:extLst>
              <c:ext xmlns:c16="http://schemas.microsoft.com/office/drawing/2014/chart" uri="{C3380CC4-5D6E-409C-BE32-E72D297353CC}">
                <c16:uniqueId val="{00000004-EAA1-4242-B655-3525278724AC}"/>
              </c:ext>
            </c:extLst>
          </c:dPt>
          <c:cat>
            <c:strRef>
              <c:f>Processing!$G$10:$G$11</c:f>
              <c:strCache>
                <c:ptCount val="2"/>
                <c:pt idx="0">
                  <c:v>Inflow</c:v>
                </c:pt>
                <c:pt idx="1">
                  <c:v>Outflow</c:v>
                </c:pt>
              </c:strCache>
            </c:strRef>
          </c:cat>
          <c:val>
            <c:numRef>
              <c:f>Processing!$I$10:$I$11</c:f>
              <c:numCache>
                <c:formatCode>0%</c:formatCode>
                <c:ptCount val="2"/>
                <c:pt idx="0">
                  <c:v>0.54919108001749017</c:v>
                </c:pt>
                <c:pt idx="1">
                  <c:v>0.45080891998250983</c:v>
                </c:pt>
              </c:numCache>
            </c:numRef>
          </c:val>
          <c:extLst>
            <c:ext xmlns:c16="http://schemas.microsoft.com/office/drawing/2014/chart" uri="{C3380CC4-5D6E-409C-BE32-E72D297353CC}">
              <c16:uniqueId val="{00000005-EAA1-4242-B655-3525278724AC}"/>
            </c:ext>
          </c:extLst>
        </c:ser>
        <c:ser>
          <c:idx val="2"/>
          <c:order val="2"/>
          <c:spPr>
            <a:noFill/>
            <a:ln>
              <a:noFill/>
            </a:ln>
            <a:effectLst/>
          </c:spPr>
          <c:invertIfNegative val="0"/>
          <c:cat>
            <c:strRef>
              <c:f>Processing!$G$10:$G$11</c:f>
              <c:strCache>
                <c:ptCount val="2"/>
                <c:pt idx="0">
                  <c:v>Inflow</c:v>
                </c:pt>
                <c:pt idx="1">
                  <c:v>Outflow</c:v>
                </c:pt>
              </c:strCache>
            </c:strRef>
          </c:cat>
          <c:val>
            <c:numRef>
              <c:f>Processing!$J$10:$J$11</c:f>
              <c:numCache>
                <c:formatCode>0%</c:formatCode>
                <c:ptCount val="2"/>
                <c:pt idx="0">
                  <c:v>0.45080891998250983</c:v>
                </c:pt>
                <c:pt idx="1">
                  <c:v>0.54919108001749017</c:v>
                </c:pt>
              </c:numCache>
            </c:numRef>
          </c:val>
          <c:extLst>
            <c:ext xmlns:c16="http://schemas.microsoft.com/office/drawing/2014/chart" uri="{C3380CC4-5D6E-409C-BE32-E72D297353CC}">
              <c16:uniqueId val="{00000006-EAA1-4242-B655-3525278724AC}"/>
            </c:ext>
          </c:extLst>
        </c:ser>
        <c:dLbls>
          <c:showLegendKey val="0"/>
          <c:showVal val="0"/>
          <c:showCatName val="0"/>
          <c:showSerName val="0"/>
          <c:showPercent val="0"/>
          <c:showBubbleSize val="0"/>
        </c:dLbls>
        <c:gapWidth val="500"/>
        <c:overlap val="100"/>
        <c:axId val="1283023552"/>
        <c:axId val="1283036512"/>
      </c:barChart>
      <c:catAx>
        <c:axId val="1283023552"/>
        <c:scaling>
          <c:orientation val="maxMin"/>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rgbClr val="747FA4"/>
                </a:solidFill>
                <a:latin typeface="+mn-lt"/>
                <a:ea typeface="+mn-ea"/>
                <a:cs typeface="+mn-cs"/>
              </a:defRPr>
            </a:pPr>
            <a:endParaRPr lang="ru-RU"/>
          </a:p>
        </c:txPr>
        <c:crossAx val="1283036512"/>
        <c:crosses val="autoZero"/>
        <c:auto val="1"/>
        <c:lblAlgn val="ctr"/>
        <c:lblOffset val="100"/>
        <c:noMultiLvlLbl val="0"/>
      </c:catAx>
      <c:valAx>
        <c:axId val="1283036512"/>
        <c:scaling>
          <c:orientation val="minMax"/>
          <c:max val="1"/>
          <c:min val="0"/>
        </c:scaling>
        <c:delete val="1"/>
        <c:axPos val="t"/>
        <c:numFmt formatCode="0%" sourceLinked="1"/>
        <c:majorTickMark val="none"/>
        <c:minorTickMark val="none"/>
        <c:tickLblPos val="nextTo"/>
        <c:crossAx val="12830235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a:noFill/>
            </a:ln>
          </c:spPr>
          <c:dPt>
            <c:idx val="0"/>
            <c:bubble3D val="0"/>
            <c:spPr>
              <a:solidFill>
                <a:srgbClr val="142244"/>
              </a:solidFill>
              <a:ln w="19050">
                <a:noFill/>
              </a:ln>
              <a:effectLst/>
            </c:spPr>
            <c:extLst>
              <c:ext xmlns:c16="http://schemas.microsoft.com/office/drawing/2014/chart" uri="{C3380CC4-5D6E-409C-BE32-E72D297353CC}">
                <c16:uniqueId val="{00000001-F15B-4CBF-BFAA-2E320A837A2B}"/>
              </c:ext>
            </c:extLst>
          </c:dPt>
          <c:dPt>
            <c:idx val="1"/>
            <c:bubble3D val="0"/>
            <c:spPr>
              <a:solidFill>
                <a:srgbClr val="16BBC9"/>
              </a:solidFill>
              <a:ln w="19050">
                <a:noFill/>
              </a:ln>
              <a:effectLst/>
            </c:spPr>
            <c:extLst>
              <c:ext xmlns:c16="http://schemas.microsoft.com/office/drawing/2014/chart" uri="{C3380CC4-5D6E-409C-BE32-E72D297353CC}">
                <c16:uniqueId val="{00000003-F15B-4CBF-BFAA-2E320A837A2B}"/>
              </c:ext>
            </c:extLst>
          </c:dPt>
          <c:dPt>
            <c:idx val="2"/>
            <c:bubble3D val="0"/>
            <c:spPr>
              <a:solidFill>
                <a:srgbClr val="0070C0"/>
              </a:solidFill>
              <a:ln w="19050">
                <a:noFill/>
              </a:ln>
              <a:effectLst/>
            </c:spPr>
            <c:extLst>
              <c:ext xmlns:c16="http://schemas.microsoft.com/office/drawing/2014/chart" uri="{C3380CC4-5D6E-409C-BE32-E72D297353CC}">
                <c16:uniqueId val="{00000005-F15B-4CBF-BFAA-2E320A837A2B}"/>
              </c:ext>
            </c:extLst>
          </c:dPt>
          <c:dPt>
            <c:idx val="3"/>
            <c:bubble3D val="0"/>
            <c:spPr>
              <a:solidFill>
                <a:srgbClr val="01EFFA"/>
              </a:solidFill>
              <a:ln w="19050">
                <a:noFill/>
              </a:ln>
              <a:effectLst/>
            </c:spPr>
            <c:extLst>
              <c:ext xmlns:c16="http://schemas.microsoft.com/office/drawing/2014/chart" uri="{C3380CC4-5D6E-409C-BE32-E72D297353CC}">
                <c16:uniqueId val="{00000007-F15B-4CBF-BFAA-2E320A837A2B}"/>
              </c:ext>
            </c:extLst>
          </c:dPt>
          <c:dPt>
            <c:idx val="4"/>
            <c:bubble3D val="0"/>
            <c:spPr>
              <a:solidFill>
                <a:srgbClr val="5882B3"/>
              </a:solidFill>
              <a:ln w="19050">
                <a:noFill/>
              </a:ln>
              <a:effectLst/>
            </c:spPr>
            <c:extLst>
              <c:ext xmlns:c16="http://schemas.microsoft.com/office/drawing/2014/chart" uri="{C3380CC4-5D6E-409C-BE32-E72D297353CC}">
                <c16:uniqueId val="{00000009-F15B-4CBF-BFAA-2E320A837A2B}"/>
              </c:ext>
            </c:extLst>
          </c:dPt>
          <c:dPt>
            <c:idx val="5"/>
            <c:bubble3D val="0"/>
            <c:spPr>
              <a:solidFill>
                <a:srgbClr val="B2B5C7"/>
              </a:solidFill>
              <a:ln w="19050">
                <a:noFill/>
              </a:ln>
              <a:effectLst/>
            </c:spPr>
            <c:extLst>
              <c:ext xmlns:c16="http://schemas.microsoft.com/office/drawing/2014/chart" uri="{C3380CC4-5D6E-409C-BE32-E72D297353CC}">
                <c16:uniqueId val="{0000000B-F15B-4CBF-BFAA-2E320A837A2B}"/>
              </c:ext>
            </c:extLst>
          </c:dPt>
          <c:cat>
            <c:strRef>
              <c:f>Processing!$F$18:$F$23</c:f>
              <c:strCache>
                <c:ptCount val="6"/>
                <c:pt idx="0">
                  <c:v>Housing</c:v>
                </c:pt>
                <c:pt idx="1">
                  <c:v>Food</c:v>
                </c:pt>
                <c:pt idx="2">
                  <c:v>Transport</c:v>
                </c:pt>
                <c:pt idx="3">
                  <c:v>Shopping</c:v>
                </c:pt>
                <c:pt idx="4">
                  <c:v>Gym</c:v>
                </c:pt>
                <c:pt idx="5">
                  <c:v>Other</c:v>
                </c:pt>
              </c:strCache>
            </c:strRef>
          </c:cat>
          <c:val>
            <c:numRef>
              <c:f>Processing!$G$18:$G$23</c:f>
              <c:numCache>
                <c:formatCode>0%</c:formatCode>
                <c:ptCount val="6"/>
                <c:pt idx="0">
                  <c:v>0.29232261434007312</c:v>
                </c:pt>
                <c:pt idx="1">
                  <c:v>0.17145415205550996</c:v>
                </c:pt>
                <c:pt idx="2">
                  <c:v>0.14108781616056107</c:v>
                </c:pt>
                <c:pt idx="3">
                  <c:v>0.13638737596060582</c:v>
                </c:pt>
                <c:pt idx="4">
                  <c:v>0.1986868611504887</c:v>
                </c:pt>
                <c:pt idx="5">
                  <c:v>6.0061180332761324E-2</c:v>
                </c:pt>
              </c:numCache>
            </c:numRef>
          </c:val>
          <c:extLst>
            <c:ext xmlns:c16="http://schemas.microsoft.com/office/drawing/2014/chart" uri="{C3380CC4-5D6E-409C-BE32-E72D297353CC}">
              <c16:uniqueId val="{0000000C-F15B-4CBF-BFAA-2E320A837A2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Processing!$O$26</c:f>
              <c:strCache>
                <c:ptCount val="1"/>
                <c:pt idx="0">
                  <c:v>Goals Plan</c:v>
                </c:pt>
              </c:strCache>
            </c:strRef>
          </c:tx>
          <c:spPr>
            <a:gradFill flip="none" rotWithShape="1">
              <a:gsLst>
                <a:gs pos="0">
                  <a:srgbClr val="5B8AFF"/>
                </a:gs>
                <a:gs pos="100000">
                  <a:srgbClr val="3B73FF"/>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Processing!$O$27:$O$29</c:f>
              <c:numCache>
                <c:formatCode>General</c:formatCode>
                <c:ptCount val="3"/>
                <c:pt idx="0">
                  <c:v>7100</c:v>
                </c:pt>
                <c:pt idx="1">
                  <c:v>12500</c:v>
                </c:pt>
                <c:pt idx="2">
                  <c:v>17000</c:v>
                </c:pt>
              </c:numCache>
            </c:numRef>
          </c:val>
          <c:extLst>
            <c:ext xmlns:c16="http://schemas.microsoft.com/office/drawing/2014/chart" uri="{C3380CC4-5D6E-409C-BE32-E72D297353CC}">
              <c16:uniqueId val="{00000000-1022-443D-9FA7-CC900DB0C285}"/>
            </c:ext>
          </c:extLst>
        </c:ser>
        <c:ser>
          <c:idx val="1"/>
          <c:order val="1"/>
          <c:tx>
            <c:strRef>
              <c:f>Processing!$P$26</c:f>
              <c:strCache>
                <c:ptCount val="1"/>
                <c:pt idx="0">
                  <c:v>Actual</c:v>
                </c:pt>
              </c:strCache>
            </c:strRef>
          </c:tx>
          <c:spPr>
            <a:noFill/>
            <a:ln>
              <a:solidFill>
                <a:srgbClr val="5882B3">
                  <a:alpha val="70000"/>
                </a:srgbClr>
              </a:solidFill>
            </a:ln>
            <a:effectLst/>
          </c:spPr>
          <c:invertIfNegative val="0"/>
          <c:dLbls>
            <c:dLbl>
              <c:idx val="0"/>
              <c:tx>
                <c:rich>
                  <a:bodyPr/>
                  <a:lstStyle/>
                  <a:p>
                    <a:fld id="{79FAF57E-4F56-498C-9ECB-1992FC511279}" type="CELLRANGE">
                      <a:rPr lang="en-US"/>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1022-443D-9FA7-CC900DB0C285}"/>
                </c:ext>
              </c:extLst>
            </c:dLbl>
            <c:dLbl>
              <c:idx val="1"/>
              <c:tx>
                <c:rich>
                  <a:bodyPr/>
                  <a:lstStyle/>
                  <a:p>
                    <a:fld id="{312B4F44-1862-4901-A778-32B91FFFA10F}"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1022-443D-9FA7-CC900DB0C285}"/>
                </c:ext>
              </c:extLst>
            </c:dLbl>
            <c:dLbl>
              <c:idx val="2"/>
              <c:tx>
                <c:rich>
                  <a:bodyPr/>
                  <a:lstStyle/>
                  <a:p>
                    <a:fld id="{C042459B-0F40-4E75-A354-82DD22204E2F}"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1022-443D-9FA7-CC900DB0C28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ru-RU"/>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Processing!$N$27:$N$29</c:f>
              <c:numCache>
                <c:formatCode>General</c:formatCode>
                <c:ptCount val="3"/>
                <c:pt idx="0">
                  <c:v>2028</c:v>
                </c:pt>
                <c:pt idx="1">
                  <c:v>2029</c:v>
                </c:pt>
                <c:pt idx="2">
                  <c:v>2030</c:v>
                </c:pt>
              </c:numCache>
            </c:numRef>
          </c:cat>
          <c:val>
            <c:numRef>
              <c:f>Processing!$P$27:$P$29</c:f>
              <c:numCache>
                <c:formatCode>General</c:formatCode>
                <c:ptCount val="3"/>
                <c:pt idx="0">
                  <c:v>6880</c:v>
                </c:pt>
                <c:pt idx="1">
                  <c:v>11992</c:v>
                </c:pt>
                <c:pt idx="2">
                  <c:v>17507</c:v>
                </c:pt>
              </c:numCache>
            </c:numRef>
          </c:val>
          <c:extLst>
            <c:ext xmlns:c15="http://schemas.microsoft.com/office/drawing/2012/chart" uri="{02D57815-91ED-43cb-92C2-25804820EDAC}">
              <c15:datalabelsRange>
                <c15:f>Processing!$S$27:$S$29</c15:f>
                <c15:dlblRangeCache>
                  <c:ptCount val="3"/>
                  <c:pt idx="1">
                    <c:v>$12.0k</c:v>
                  </c:pt>
                </c15:dlblRangeCache>
              </c15:datalabelsRange>
            </c:ext>
            <c:ext xmlns:c16="http://schemas.microsoft.com/office/drawing/2014/chart" uri="{C3380CC4-5D6E-409C-BE32-E72D297353CC}">
              <c16:uniqueId val="{00000004-1022-443D-9FA7-CC900DB0C285}"/>
            </c:ext>
          </c:extLst>
        </c:ser>
        <c:dLbls>
          <c:showLegendKey val="0"/>
          <c:showVal val="0"/>
          <c:showCatName val="0"/>
          <c:showSerName val="0"/>
          <c:showPercent val="0"/>
          <c:showBubbleSize val="0"/>
        </c:dLbls>
        <c:gapWidth val="219"/>
        <c:overlap val="-27"/>
        <c:axId val="1135221823"/>
        <c:axId val="1135229023"/>
      </c:barChart>
      <c:barChart>
        <c:barDir val="col"/>
        <c:grouping val="clustered"/>
        <c:varyColors val="0"/>
        <c:ser>
          <c:idx val="2"/>
          <c:order val="2"/>
          <c:tx>
            <c:strRef>
              <c:f>Processing!$Q$26</c:f>
              <c:strCache>
                <c:ptCount val="1"/>
                <c:pt idx="0">
                  <c:v>Current0</c:v>
                </c:pt>
              </c:strCache>
            </c:strRef>
          </c:tx>
          <c:spPr>
            <a:solidFill>
              <a:schemeClr val="accent3"/>
            </a:solidFill>
            <a:ln>
              <a:noFill/>
            </a:ln>
            <a:effectLst/>
          </c:spPr>
          <c:invertIfNegative val="0"/>
          <c:cat>
            <c:numRef>
              <c:f>Processing!$N$27:$N$29</c:f>
              <c:numCache>
                <c:formatCode>General</c:formatCode>
                <c:ptCount val="3"/>
                <c:pt idx="0">
                  <c:v>2028</c:v>
                </c:pt>
                <c:pt idx="1">
                  <c:v>2029</c:v>
                </c:pt>
                <c:pt idx="2">
                  <c:v>2030</c:v>
                </c:pt>
              </c:numCache>
            </c:numRef>
          </c:cat>
          <c:val>
            <c:numRef>
              <c:f>Processing!$Q$27:$Q$29</c:f>
              <c:numCache>
                <c:formatCode>General</c:formatCode>
                <c:ptCount val="3"/>
                <c:pt idx="0">
                  <c:v>0</c:v>
                </c:pt>
                <c:pt idx="1">
                  <c:v>0</c:v>
                </c:pt>
                <c:pt idx="2">
                  <c:v>0</c:v>
                </c:pt>
              </c:numCache>
            </c:numRef>
          </c:val>
          <c:extLst>
            <c:ext xmlns:c16="http://schemas.microsoft.com/office/drawing/2014/chart" uri="{C3380CC4-5D6E-409C-BE32-E72D297353CC}">
              <c16:uniqueId val="{00000005-1022-443D-9FA7-CC900DB0C285}"/>
            </c:ext>
          </c:extLst>
        </c:ser>
        <c:ser>
          <c:idx val="3"/>
          <c:order val="3"/>
          <c:tx>
            <c:strRef>
              <c:f>Processing!$R$26</c:f>
              <c:strCache>
                <c:ptCount val="1"/>
                <c:pt idx="0">
                  <c:v>Current</c:v>
                </c:pt>
              </c:strCache>
            </c:strRef>
          </c:tx>
          <c:spPr>
            <a:gradFill flip="none" rotWithShape="1">
              <a:gsLst>
                <a:gs pos="0">
                  <a:srgbClr val="01EFFA"/>
                </a:gs>
                <a:gs pos="100000">
                  <a:srgbClr val="01C7D1"/>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Processing!$R$27:$R$29</c:f>
              <c:numCache>
                <c:formatCode>General</c:formatCode>
                <c:ptCount val="3"/>
                <c:pt idx="0">
                  <c:v>#N/A</c:v>
                </c:pt>
                <c:pt idx="1">
                  <c:v>11992</c:v>
                </c:pt>
                <c:pt idx="2">
                  <c:v>#N/A</c:v>
                </c:pt>
              </c:numCache>
            </c:numRef>
          </c:val>
          <c:extLst>
            <c:ext xmlns:c16="http://schemas.microsoft.com/office/drawing/2014/chart" uri="{C3380CC4-5D6E-409C-BE32-E72D297353CC}">
              <c16:uniqueId val="{00000006-1022-443D-9FA7-CC900DB0C285}"/>
            </c:ext>
          </c:extLst>
        </c:ser>
        <c:dLbls>
          <c:showLegendKey val="0"/>
          <c:showVal val="0"/>
          <c:showCatName val="0"/>
          <c:showSerName val="0"/>
          <c:showPercent val="0"/>
          <c:showBubbleSize val="0"/>
        </c:dLbls>
        <c:gapWidth val="219"/>
        <c:overlap val="-27"/>
        <c:axId val="2082594688"/>
        <c:axId val="2082608128"/>
      </c:barChart>
      <c:catAx>
        <c:axId val="113522182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35229023"/>
        <c:crosses val="autoZero"/>
        <c:auto val="1"/>
        <c:lblAlgn val="ctr"/>
        <c:lblOffset val="100"/>
        <c:noMultiLvlLbl val="0"/>
      </c:catAx>
      <c:valAx>
        <c:axId val="1135229023"/>
        <c:scaling>
          <c:orientation val="minMax"/>
        </c:scaling>
        <c:delete val="1"/>
        <c:axPos val="l"/>
        <c:numFmt formatCode="General" sourceLinked="1"/>
        <c:majorTickMark val="none"/>
        <c:minorTickMark val="none"/>
        <c:tickLblPos val="nextTo"/>
        <c:crossAx val="1135221823"/>
        <c:crosses val="autoZero"/>
        <c:crossBetween val="between"/>
      </c:valAx>
      <c:valAx>
        <c:axId val="2082608128"/>
        <c:scaling>
          <c:orientation val="minMax"/>
        </c:scaling>
        <c:delete val="1"/>
        <c:axPos val="r"/>
        <c:numFmt formatCode="General" sourceLinked="1"/>
        <c:majorTickMark val="out"/>
        <c:minorTickMark val="none"/>
        <c:tickLblPos val="nextTo"/>
        <c:crossAx val="2082594688"/>
        <c:crosses val="max"/>
        <c:crossBetween val="between"/>
      </c:valAx>
      <c:catAx>
        <c:axId val="2082594688"/>
        <c:scaling>
          <c:orientation val="minMax"/>
        </c:scaling>
        <c:delete val="1"/>
        <c:axPos val="b"/>
        <c:numFmt formatCode="General" sourceLinked="1"/>
        <c:majorTickMark val="out"/>
        <c:minorTickMark val="none"/>
        <c:tickLblPos val="nextTo"/>
        <c:crossAx val="2082608128"/>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0">
                  <a:srgbClr val="29A3FF">
                    <a:alpha val="50000"/>
                  </a:srgbClr>
                </a:gs>
                <a:gs pos="100000">
                  <a:srgbClr val="29A3FF">
                    <a:alpha val="0"/>
                  </a:srgbClr>
                </a:gs>
              </a:gsLst>
              <a:path path="circle">
                <a:fillToRect l="50000" t="-80000" r="50000" b="180000"/>
              </a:path>
              <a:tileRect/>
            </a:gradFill>
            <a:ln>
              <a:noFill/>
            </a:ln>
            <a:effectLst/>
          </c:spPr>
          <c:val>
            <c:numRef>
              <c:f>Processing!$B$18:$B$29</c:f>
              <c:numCache>
                <c:formatCode>General</c:formatCode>
                <c:ptCount val="12"/>
                <c:pt idx="0">
                  <c:v>2000</c:v>
                </c:pt>
                <c:pt idx="1">
                  <c:v>1600</c:v>
                </c:pt>
                <c:pt idx="2">
                  <c:v>1400</c:v>
                </c:pt>
                <c:pt idx="3">
                  <c:v>1800</c:v>
                </c:pt>
                <c:pt idx="4">
                  <c:v>2800</c:v>
                </c:pt>
                <c:pt idx="5">
                  <c:v>3240</c:v>
                </c:pt>
                <c:pt idx="6">
                  <c:v>3200</c:v>
                </c:pt>
                <c:pt idx="7">
                  <c:v>3000</c:v>
                </c:pt>
                <c:pt idx="8">
                  <c:v>3200</c:v>
                </c:pt>
                <c:pt idx="9">
                  <c:v>4000</c:v>
                </c:pt>
                <c:pt idx="10">
                  <c:v>3920</c:v>
                </c:pt>
                <c:pt idx="11">
                  <c:v>3200</c:v>
                </c:pt>
              </c:numCache>
            </c:numRef>
          </c:val>
          <c:extLst>
            <c:ext xmlns:c16="http://schemas.microsoft.com/office/drawing/2014/chart" uri="{C3380CC4-5D6E-409C-BE32-E72D297353CC}">
              <c16:uniqueId val="{00000000-8508-4B50-BB13-07FC809CE857}"/>
            </c:ext>
          </c:extLst>
        </c:ser>
        <c:dLbls>
          <c:showLegendKey val="0"/>
          <c:showVal val="0"/>
          <c:showCatName val="0"/>
          <c:showSerName val="0"/>
          <c:showPercent val="0"/>
          <c:showBubbleSize val="0"/>
        </c:dLbls>
        <c:axId val="2014077872"/>
        <c:axId val="2014067312"/>
      </c:areaChart>
      <c:barChart>
        <c:barDir val="col"/>
        <c:grouping val="clustered"/>
        <c:varyColors val="0"/>
        <c:ser>
          <c:idx val="4"/>
          <c:order val="4"/>
          <c:tx>
            <c:strRef>
              <c:f>Processing!$E$17</c:f>
              <c:strCache>
                <c:ptCount val="1"/>
                <c:pt idx="0">
                  <c:v>Goals</c:v>
                </c:pt>
              </c:strCache>
            </c:strRef>
          </c:tx>
          <c:spPr>
            <a:solidFill>
              <a:srgbClr val="01EFFA">
                <a:alpha val="30000"/>
              </a:srgbClr>
            </a:solidFill>
            <a:ln>
              <a:solidFill>
                <a:srgbClr val="01EFFA"/>
              </a:solidFill>
            </a:ln>
            <a:effectLst/>
          </c:spPr>
          <c:invertIfNegative val="0"/>
          <c:val>
            <c:numRef>
              <c:f>Processing!$E$18:$E$29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8508-4B50-BB13-07FC809CE857}"/>
            </c:ext>
          </c:extLst>
        </c:ser>
        <c:dLbls>
          <c:showLegendKey val="0"/>
          <c:showVal val="0"/>
          <c:showCatName val="0"/>
          <c:showSerName val="0"/>
          <c:showPercent val="0"/>
          <c:showBubbleSize val="0"/>
        </c:dLbls>
        <c:gapWidth val="80"/>
        <c:axId val="2014077872"/>
        <c:axId val="2014067312"/>
      </c:barChart>
      <c:lineChart>
        <c:grouping val="standard"/>
        <c:varyColors val="0"/>
        <c:ser>
          <c:idx val="0"/>
          <c:order val="0"/>
          <c:tx>
            <c:strRef>
              <c:f>Processing!$B$17</c:f>
              <c:strCache>
                <c:ptCount val="1"/>
                <c:pt idx="0">
                  <c:v>Compare Costs</c:v>
                </c:pt>
              </c:strCache>
            </c:strRef>
          </c:tx>
          <c:spPr>
            <a:ln w="19050" cap="rnd">
              <a:solidFill>
                <a:srgbClr val="29A3FF"/>
              </a:solidFill>
              <a:round/>
            </a:ln>
            <a:effectLst/>
          </c:spPr>
          <c:marker>
            <c:symbol val="none"/>
          </c:marker>
          <c:cat>
            <c:strRef>
              <c:f>Processing!$A$18:$A$29</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Processing!$B$18:$B$29</c:f>
              <c:numCache>
                <c:formatCode>General</c:formatCode>
                <c:ptCount val="12"/>
                <c:pt idx="0">
                  <c:v>2000</c:v>
                </c:pt>
                <c:pt idx="1">
                  <c:v>1600</c:v>
                </c:pt>
                <c:pt idx="2">
                  <c:v>1400</c:v>
                </c:pt>
                <c:pt idx="3">
                  <c:v>1800</c:v>
                </c:pt>
                <c:pt idx="4">
                  <c:v>2800</c:v>
                </c:pt>
                <c:pt idx="5">
                  <c:v>3240</c:v>
                </c:pt>
                <c:pt idx="6">
                  <c:v>3200</c:v>
                </c:pt>
                <c:pt idx="7">
                  <c:v>3000</c:v>
                </c:pt>
                <c:pt idx="8">
                  <c:v>3200</c:v>
                </c:pt>
                <c:pt idx="9">
                  <c:v>4000</c:v>
                </c:pt>
                <c:pt idx="10">
                  <c:v>3920</c:v>
                </c:pt>
                <c:pt idx="11">
                  <c:v>3200</c:v>
                </c:pt>
              </c:numCache>
            </c:numRef>
          </c:val>
          <c:smooth val="1"/>
          <c:extLst>
            <c:ext xmlns:c16="http://schemas.microsoft.com/office/drawing/2014/chart" uri="{C3380CC4-5D6E-409C-BE32-E72D297353CC}">
              <c16:uniqueId val="{00000002-8508-4B50-BB13-07FC809CE857}"/>
            </c:ext>
          </c:extLst>
        </c:ser>
        <c:ser>
          <c:idx val="3"/>
          <c:order val="3"/>
          <c:tx>
            <c:strRef>
              <c:f>Processing!$D$17</c:f>
              <c:strCache>
                <c:ptCount val="1"/>
                <c:pt idx="0">
                  <c:v>Inflow</c:v>
                </c:pt>
              </c:strCache>
            </c:strRef>
          </c:tx>
          <c:spPr>
            <a:ln w="19050" cap="rnd">
              <a:solidFill>
                <a:srgbClr val="01EFFA"/>
              </a:solidFill>
              <a:round/>
            </a:ln>
            <a:effectLst>
              <a:outerShdw blurRad="50800" dist="38100" dir="5400000" algn="t" rotWithShape="0">
                <a:prstClr val="black">
                  <a:alpha val="40000"/>
                </a:prstClr>
              </a:outerShdw>
            </a:effectLst>
          </c:spPr>
          <c:marker>
            <c:symbol val="none"/>
          </c:marker>
          <c:val>
            <c:numRef>
              <c:f>Processing!$D$18:$D$29</c:f>
              <c:numCache>
                <c:formatCode>General</c:formatCode>
                <c:ptCount val="12"/>
                <c:pt idx="0">
                  <c:v>3200</c:v>
                </c:pt>
                <c:pt idx="1">
                  <c:v>2552</c:v>
                </c:pt>
                <c:pt idx="2">
                  <c:v>2108</c:v>
                </c:pt>
                <c:pt idx="3">
                  <c:v>2012</c:v>
                </c:pt>
                <c:pt idx="4">
                  <c:v>2292</c:v>
                </c:pt>
                <c:pt idx="5">
                  <c:v>2860</c:v>
                </c:pt>
                <c:pt idx="6">
                  <c:v>3540</c:v>
                </c:pt>
                <c:pt idx="7">
                  <c:v>4108</c:v>
                </c:pt>
                <c:pt idx="8">
                  <c:v>4388</c:v>
                </c:pt>
                <c:pt idx="9">
                  <c:v>4292</c:v>
                </c:pt>
                <c:pt idx="10">
                  <c:v>3848</c:v>
                </c:pt>
                <c:pt idx="11">
                  <c:v>3200</c:v>
                </c:pt>
              </c:numCache>
            </c:numRef>
          </c:val>
          <c:smooth val="1"/>
          <c:extLst>
            <c:ext xmlns:c16="http://schemas.microsoft.com/office/drawing/2014/chart" uri="{C3380CC4-5D6E-409C-BE32-E72D297353CC}">
              <c16:uniqueId val="{00000003-8508-4B50-BB13-07FC809CE857}"/>
            </c:ext>
          </c:extLst>
        </c:ser>
        <c:dLbls>
          <c:showLegendKey val="0"/>
          <c:showVal val="0"/>
          <c:showCatName val="0"/>
          <c:showSerName val="0"/>
          <c:showPercent val="0"/>
          <c:showBubbleSize val="0"/>
        </c:dLbls>
        <c:marker val="1"/>
        <c:smooth val="0"/>
        <c:axId val="2014077872"/>
        <c:axId val="2014067312"/>
      </c:lineChart>
      <c:scatterChart>
        <c:scatterStyle val="lineMarker"/>
        <c:varyColors val="0"/>
        <c:ser>
          <c:idx val="2"/>
          <c:order val="2"/>
          <c:tx>
            <c:strRef>
              <c:f>Processing!$C$17</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29A3FF"/>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1"/>
            <c:plus>
              <c:numRef>
                <c:f>Processing!$C$16</c:f>
                <c:numCache>
                  <c:formatCode>General</c:formatCode>
                  <c:ptCount val="1"/>
                  <c:pt idx="0">
                    <c:v>465.59999999999997</c:v>
                  </c:pt>
                </c:numCache>
              </c:numRef>
            </c:plus>
            <c:minus>
              <c:numRef>
                <c:f>Processing!$C$18:$C$29</c:f>
                <c:numCache>
                  <c:formatCode>General</c:formatCode>
                  <c:ptCount val="12"/>
                  <c:pt idx="0">
                    <c:v>#N/A</c:v>
                  </c:pt>
                  <c:pt idx="1">
                    <c:v>#N/A</c:v>
                  </c:pt>
                  <c:pt idx="2">
                    <c:v>#N/A</c:v>
                  </c:pt>
                  <c:pt idx="3">
                    <c:v>#N/A</c:v>
                  </c:pt>
                  <c:pt idx="4">
                    <c:v>#N/A</c:v>
                  </c:pt>
                  <c:pt idx="5">
                    <c:v>#N/A</c:v>
                  </c:pt>
                  <c:pt idx="6">
                    <c:v>3200</c:v>
                  </c:pt>
                  <c:pt idx="7">
                    <c:v>3000</c:v>
                  </c:pt>
                  <c:pt idx="8">
                    <c:v>3200</c:v>
                  </c:pt>
                  <c:pt idx="9">
                    <c:v>4000</c:v>
                  </c:pt>
                  <c:pt idx="10">
                    <c:v>#N/A</c:v>
                  </c:pt>
                  <c:pt idx="11">
                    <c:v>#N/A</c:v>
                  </c:pt>
                </c:numCache>
              </c:numRef>
            </c:minus>
            <c:spPr>
              <a:noFill/>
              <a:ln w="9525" cap="flat" cmpd="sng" algn="ctr">
                <a:gradFill>
                  <a:gsLst>
                    <a:gs pos="0">
                      <a:srgbClr val="01EFFA"/>
                    </a:gs>
                    <a:gs pos="100000">
                      <a:schemeClr val="accent1">
                        <a:lumMod val="30000"/>
                        <a:lumOff val="70000"/>
                      </a:schemeClr>
                    </a:gs>
                  </a:gsLst>
                  <a:lin ang="5400000" scaled="1"/>
                </a:gradFill>
                <a:round/>
              </a:ln>
              <a:effectLst/>
            </c:spPr>
          </c:errBars>
          <c:yVal>
            <c:numRef>
              <c:f>Processing!$C$18:$C$29</c:f>
              <c:numCache>
                <c:formatCode>General</c:formatCode>
                <c:ptCount val="12"/>
                <c:pt idx="0">
                  <c:v>#N/A</c:v>
                </c:pt>
                <c:pt idx="1">
                  <c:v>#N/A</c:v>
                </c:pt>
                <c:pt idx="2">
                  <c:v>#N/A</c:v>
                </c:pt>
                <c:pt idx="3">
                  <c:v>#N/A</c:v>
                </c:pt>
                <c:pt idx="4">
                  <c:v>#N/A</c:v>
                </c:pt>
                <c:pt idx="5">
                  <c:v>#N/A</c:v>
                </c:pt>
                <c:pt idx="6">
                  <c:v>3200</c:v>
                </c:pt>
                <c:pt idx="7">
                  <c:v>3000</c:v>
                </c:pt>
                <c:pt idx="8">
                  <c:v>3200</c:v>
                </c:pt>
                <c:pt idx="9">
                  <c:v>4000</c:v>
                </c:pt>
                <c:pt idx="10">
                  <c:v>#N/A</c:v>
                </c:pt>
                <c:pt idx="11">
                  <c:v>#N/A</c:v>
                </c:pt>
              </c:numCache>
            </c:numRef>
          </c:yVal>
          <c:smooth val="0"/>
          <c:extLst>
            <c:ext xmlns:c16="http://schemas.microsoft.com/office/drawing/2014/chart" uri="{C3380CC4-5D6E-409C-BE32-E72D297353CC}">
              <c16:uniqueId val="{00000004-8508-4B50-BB13-07FC809CE857}"/>
            </c:ext>
          </c:extLst>
        </c:ser>
        <c:dLbls>
          <c:showLegendKey val="0"/>
          <c:showVal val="0"/>
          <c:showCatName val="0"/>
          <c:showSerName val="0"/>
          <c:showPercent val="0"/>
          <c:showBubbleSize val="0"/>
        </c:dLbls>
        <c:axId val="2014077872"/>
        <c:axId val="2014067312"/>
      </c:scatterChart>
      <c:catAx>
        <c:axId val="2014077872"/>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2014067312"/>
        <c:crosses val="autoZero"/>
        <c:auto val="1"/>
        <c:lblAlgn val="ctr"/>
        <c:lblOffset val="100"/>
        <c:noMultiLvlLbl val="0"/>
      </c:catAx>
      <c:valAx>
        <c:axId val="2014067312"/>
        <c:scaling>
          <c:orientation val="minMax"/>
        </c:scaling>
        <c:delete val="1"/>
        <c:axPos val="l"/>
        <c:majorGridlines>
          <c:spPr>
            <a:ln w="9525" cap="flat" cmpd="sng" algn="ctr">
              <a:solidFill>
                <a:srgbClr val="29A3FF">
                  <a:alpha val="20000"/>
                </a:srgbClr>
              </a:solidFill>
              <a:round/>
            </a:ln>
            <a:effectLst/>
          </c:spPr>
        </c:majorGridlines>
        <c:numFmt formatCode="General" sourceLinked="1"/>
        <c:majorTickMark val="none"/>
        <c:minorTickMark val="none"/>
        <c:tickLblPos val="nextTo"/>
        <c:crossAx val="20140778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blipFill>
              <a:blip xmlns:r="http://schemas.openxmlformats.org/officeDocument/2006/relationships" r:embed="rId3"/>
              <a:stretch>
                <a:fillRect/>
              </a:stretch>
            </a:blipFill>
            <a:ln>
              <a:noFill/>
            </a:ln>
            <a:effectLst/>
          </c:spPr>
          <c:invertIfNegative val="0"/>
          <c:val>
            <c:numRef>
              <c:f>Processing!$D$33</c:f>
              <c:numCache>
                <c:formatCode>General</c:formatCode>
                <c:ptCount val="1"/>
                <c:pt idx="0">
                  <c:v>10</c:v>
                </c:pt>
              </c:numCache>
            </c:numRef>
          </c:val>
          <c:extLst>
            <c:ext xmlns:c16="http://schemas.microsoft.com/office/drawing/2014/chart" uri="{C3380CC4-5D6E-409C-BE32-E72D297353CC}">
              <c16:uniqueId val="{00000000-C99E-458A-868C-C8C87BA2FDDC}"/>
            </c:ext>
          </c:extLst>
        </c:ser>
        <c:ser>
          <c:idx val="1"/>
          <c:order val="1"/>
          <c:spPr>
            <a:blipFill>
              <a:blip xmlns:r="http://schemas.openxmlformats.org/officeDocument/2006/relationships" r:embed="rId4"/>
              <a:stretch>
                <a:fillRect/>
              </a:stretch>
            </a:blipFill>
            <a:ln>
              <a:noFill/>
            </a:ln>
            <a:effectLst/>
          </c:spPr>
          <c:invertIfNegative val="0"/>
          <c:val>
            <c:numRef>
              <c:f>Processing!$D$34</c:f>
              <c:numCache>
                <c:formatCode>General</c:formatCode>
                <c:ptCount val="1"/>
                <c:pt idx="0">
                  <c:v>10</c:v>
                </c:pt>
              </c:numCache>
            </c:numRef>
          </c:val>
          <c:extLst>
            <c:ext xmlns:c16="http://schemas.microsoft.com/office/drawing/2014/chart" uri="{C3380CC4-5D6E-409C-BE32-E72D297353CC}">
              <c16:uniqueId val="{00000001-C99E-458A-868C-C8C87BA2FDDC}"/>
            </c:ext>
          </c:extLst>
        </c:ser>
        <c:dLbls>
          <c:showLegendKey val="0"/>
          <c:showVal val="0"/>
          <c:showCatName val="0"/>
          <c:showSerName val="0"/>
          <c:showPercent val="0"/>
          <c:showBubbleSize val="0"/>
        </c:dLbls>
        <c:gapWidth val="0"/>
        <c:overlap val="100"/>
        <c:axId val="1135119103"/>
        <c:axId val="1135143583"/>
      </c:barChart>
      <c:catAx>
        <c:axId val="1135119103"/>
        <c:scaling>
          <c:orientation val="minMax"/>
        </c:scaling>
        <c:delete val="1"/>
        <c:axPos val="b"/>
        <c:majorTickMark val="out"/>
        <c:minorTickMark val="none"/>
        <c:tickLblPos val="nextTo"/>
        <c:crossAx val="1135143583"/>
        <c:crosses val="autoZero"/>
        <c:auto val="1"/>
        <c:lblAlgn val="ctr"/>
        <c:lblOffset val="100"/>
        <c:noMultiLvlLbl val="0"/>
      </c:catAx>
      <c:valAx>
        <c:axId val="1135143583"/>
        <c:scaling>
          <c:orientation val="minMax"/>
          <c:max val="10"/>
          <c:min val="0"/>
        </c:scaling>
        <c:delete val="1"/>
        <c:axPos val="l"/>
        <c:numFmt formatCode="General" sourceLinked="1"/>
        <c:majorTickMark val="out"/>
        <c:minorTickMark val="none"/>
        <c:tickLblPos val="nextTo"/>
        <c:crossAx val="113511910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blipFill>
              <a:blip xmlns:r="http://schemas.openxmlformats.org/officeDocument/2006/relationships" r:embed="rId3"/>
              <a:stretch>
                <a:fillRect/>
              </a:stretch>
            </a:blipFill>
            <a:ln>
              <a:noFill/>
            </a:ln>
            <a:effectLst/>
          </c:spPr>
          <c:invertIfNegative val="0"/>
          <c:val>
            <c:numRef>
              <c:f>Processing!$E$33</c:f>
              <c:numCache>
                <c:formatCode>General</c:formatCode>
                <c:ptCount val="1"/>
                <c:pt idx="0">
                  <c:v>0</c:v>
                </c:pt>
              </c:numCache>
            </c:numRef>
          </c:val>
          <c:extLst>
            <c:ext xmlns:c16="http://schemas.microsoft.com/office/drawing/2014/chart" uri="{C3380CC4-5D6E-409C-BE32-E72D297353CC}">
              <c16:uniqueId val="{00000000-4356-46EB-B8E1-7E66FA77A3D9}"/>
            </c:ext>
          </c:extLst>
        </c:ser>
        <c:ser>
          <c:idx val="1"/>
          <c:order val="1"/>
          <c:spPr>
            <a:blipFill>
              <a:blip xmlns:r="http://schemas.openxmlformats.org/officeDocument/2006/relationships" r:embed="rId4"/>
              <a:stretch>
                <a:fillRect/>
              </a:stretch>
            </a:blipFill>
            <a:ln>
              <a:noFill/>
            </a:ln>
            <a:effectLst/>
          </c:spPr>
          <c:invertIfNegative val="0"/>
          <c:val>
            <c:numRef>
              <c:f>Processing!$E$34</c:f>
              <c:numCache>
                <c:formatCode>General</c:formatCode>
                <c:ptCount val="1"/>
                <c:pt idx="0">
                  <c:v>10</c:v>
                </c:pt>
              </c:numCache>
            </c:numRef>
          </c:val>
          <c:extLst>
            <c:ext xmlns:c16="http://schemas.microsoft.com/office/drawing/2014/chart" uri="{C3380CC4-5D6E-409C-BE32-E72D297353CC}">
              <c16:uniqueId val="{00000001-4356-46EB-B8E1-7E66FA77A3D9}"/>
            </c:ext>
          </c:extLst>
        </c:ser>
        <c:dLbls>
          <c:showLegendKey val="0"/>
          <c:showVal val="0"/>
          <c:showCatName val="0"/>
          <c:showSerName val="0"/>
          <c:showPercent val="0"/>
          <c:showBubbleSize val="0"/>
        </c:dLbls>
        <c:gapWidth val="0"/>
        <c:overlap val="100"/>
        <c:axId val="1933000816"/>
        <c:axId val="1933004176"/>
      </c:barChart>
      <c:catAx>
        <c:axId val="1933000816"/>
        <c:scaling>
          <c:orientation val="minMax"/>
        </c:scaling>
        <c:delete val="1"/>
        <c:axPos val="b"/>
        <c:majorTickMark val="none"/>
        <c:minorTickMark val="none"/>
        <c:tickLblPos val="nextTo"/>
        <c:crossAx val="1933004176"/>
        <c:crosses val="autoZero"/>
        <c:auto val="1"/>
        <c:lblAlgn val="ctr"/>
        <c:lblOffset val="100"/>
        <c:noMultiLvlLbl val="0"/>
      </c:catAx>
      <c:valAx>
        <c:axId val="1933004176"/>
        <c:scaling>
          <c:orientation val="minMax"/>
          <c:max val="10"/>
          <c:min val="0"/>
        </c:scaling>
        <c:delete val="1"/>
        <c:axPos val="l"/>
        <c:numFmt formatCode="General" sourceLinked="1"/>
        <c:majorTickMark val="none"/>
        <c:minorTickMark val="none"/>
        <c:tickLblPos val="nextTo"/>
        <c:crossAx val="19330008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23000">
                  <a:schemeClr val="tx2">
                    <a:lumMod val="75000"/>
                    <a:lumOff val="25000"/>
                  </a:schemeClr>
                </a:gs>
                <a:gs pos="83000">
                  <a:srgbClr val="045275">
                    <a:alpha val="0"/>
                  </a:srgbClr>
                </a:gs>
              </a:gsLst>
              <a:path path="circle">
                <a:fillToRect l="50000" t="-80000" r="50000" b="180000"/>
              </a:path>
              <a:tileRect/>
            </a:gradFill>
            <a:ln>
              <a:noFill/>
            </a:ln>
            <a:effectLst/>
          </c:spPr>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extLst>
            <c:ext xmlns:c16="http://schemas.microsoft.com/office/drawing/2014/chart" uri="{C3380CC4-5D6E-409C-BE32-E72D297353CC}">
              <c16:uniqueId val="{00000000-86CF-4145-9BE2-129733C29997}"/>
            </c:ext>
          </c:extLst>
        </c:ser>
        <c:dLbls>
          <c:showLegendKey val="0"/>
          <c:showVal val="0"/>
          <c:showCatName val="0"/>
          <c:showSerName val="0"/>
          <c:showPercent val="0"/>
          <c:showBubbleSize val="0"/>
        </c:dLbls>
        <c:axId val="1124306239"/>
        <c:axId val="1124306719"/>
      </c:areaChart>
      <c:lineChart>
        <c:grouping val="standard"/>
        <c:varyColors val="0"/>
        <c:ser>
          <c:idx val="0"/>
          <c:order val="0"/>
          <c:tx>
            <c:strRef>
              <c:f>Processing!$B$1</c:f>
              <c:strCache>
                <c:ptCount val="1"/>
                <c:pt idx="0">
                  <c:v>Value</c:v>
                </c:pt>
              </c:strCache>
            </c:strRef>
          </c:tx>
          <c:spPr>
            <a:ln w="19050" cap="rnd">
              <a:gradFill>
                <a:gsLst>
                  <a:gs pos="28000">
                    <a:srgbClr val="29A3FF"/>
                  </a:gs>
                  <a:gs pos="70000">
                    <a:srgbClr val="01EFFA"/>
                  </a:gs>
                </a:gsLst>
                <a:lin ang="0" scaled="0"/>
              </a:gradFill>
              <a:round/>
            </a:ln>
            <a:effectLst/>
          </c:spPr>
          <c:marker>
            <c:symbol val="none"/>
          </c:marker>
          <c:cat>
            <c:strRef>
              <c:f>Processing!$A$2:$A$13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smooth val="1"/>
          <c:extLst>
            <c:ext xmlns:c16="http://schemas.microsoft.com/office/drawing/2014/chart" uri="{C3380CC4-5D6E-409C-BE32-E72D297353CC}">
              <c16:uniqueId val="{00000001-86CF-4145-9BE2-129733C29997}"/>
            </c:ext>
          </c:extLst>
        </c:ser>
        <c:dLbls>
          <c:showLegendKey val="0"/>
          <c:showVal val="0"/>
          <c:showCatName val="0"/>
          <c:showSerName val="0"/>
          <c:showPercent val="0"/>
          <c:showBubbleSize val="0"/>
        </c:dLbls>
        <c:marker val="1"/>
        <c:smooth val="0"/>
        <c:axId val="1124306239"/>
        <c:axId val="1124306719"/>
      </c:lineChart>
      <c:scatterChart>
        <c:scatterStyle val="lineMarker"/>
        <c:varyColors val="0"/>
        <c:ser>
          <c:idx val="2"/>
          <c:order val="2"/>
          <c:tx>
            <c:strRef>
              <c:f>Processing!$C$1</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01EFFA"/>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0"/>
            <c:plus>
              <c:numLit>
                <c:formatCode>General</c:formatCode>
                <c:ptCount val="1"/>
                <c:pt idx="0">
                  <c:v>1</c:v>
                </c:pt>
              </c:numLit>
            </c:plus>
            <c:minus>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minus>
            <c:spPr>
              <a:noFill/>
              <a:ln w="9525" cap="flat" cmpd="sng" algn="ctr">
                <a:gradFill>
                  <a:gsLst>
                    <a:gs pos="0">
                      <a:srgbClr val="01EFFA"/>
                    </a:gs>
                    <a:gs pos="90000">
                      <a:srgbClr val="01EFFA">
                        <a:alpha val="0"/>
                      </a:srgbClr>
                    </a:gs>
                  </a:gsLst>
                  <a:lin ang="5400000" scaled="1"/>
                </a:gradFill>
                <a:round/>
              </a:ln>
              <a:effectLst/>
            </c:spPr>
          </c:errBars>
          <c:yVal>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yVal>
          <c:smooth val="0"/>
          <c:extLst>
            <c:ext xmlns:c16="http://schemas.microsoft.com/office/drawing/2014/chart" uri="{C3380CC4-5D6E-409C-BE32-E72D297353CC}">
              <c16:uniqueId val="{00000002-86CF-4145-9BE2-129733C29997}"/>
            </c:ext>
          </c:extLst>
        </c:ser>
        <c:dLbls>
          <c:showLegendKey val="0"/>
          <c:showVal val="0"/>
          <c:showCatName val="0"/>
          <c:showSerName val="0"/>
          <c:showPercent val="0"/>
          <c:showBubbleSize val="0"/>
        </c:dLbls>
        <c:axId val="1124306239"/>
        <c:axId val="1124306719"/>
      </c:scatterChart>
      <c:catAx>
        <c:axId val="1124306239"/>
        <c:scaling>
          <c:orientation val="minMax"/>
        </c:scaling>
        <c:delete val="1"/>
        <c:axPos val="b"/>
        <c:numFmt formatCode="General" sourceLinked="1"/>
        <c:majorTickMark val="none"/>
        <c:minorTickMark val="none"/>
        <c:tickLblPos val="nextTo"/>
        <c:crossAx val="1124306719"/>
        <c:crosses val="autoZero"/>
        <c:auto val="1"/>
        <c:lblAlgn val="ctr"/>
        <c:lblOffset val="100"/>
        <c:noMultiLvlLbl val="0"/>
      </c:catAx>
      <c:valAx>
        <c:axId val="1124306719"/>
        <c:scaling>
          <c:orientation val="minMax"/>
        </c:scaling>
        <c:delete val="1"/>
        <c:axPos val="l"/>
        <c:numFmt formatCode="General" sourceLinked="1"/>
        <c:majorTickMark val="none"/>
        <c:minorTickMark val="none"/>
        <c:tickLblPos val="nextTo"/>
        <c:crossAx val="1124306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Processing!$D$8</c:f>
              <c:strCache>
                <c:ptCount val="1"/>
                <c:pt idx="0">
                  <c:v>Budget Load</c:v>
                </c:pt>
              </c:strCache>
            </c:strRef>
          </c:tx>
          <c:spPr>
            <a:solidFill>
              <a:schemeClr val="bg1"/>
            </a:solidFill>
            <a:ln>
              <a:noFill/>
            </a:ln>
          </c:spPr>
          <c:dPt>
            <c:idx val="0"/>
            <c:bubble3D val="0"/>
            <c:spPr>
              <a:solidFill>
                <a:schemeClr val="bg1"/>
              </a:solidFill>
              <a:ln w="19050">
                <a:noFill/>
              </a:ln>
              <a:effectLst/>
            </c:spPr>
            <c:extLst>
              <c:ext xmlns:c16="http://schemas.microsoft.com/office/drawing/2014/chart" uri="{C3380CC4-5D6E-409C-BE32-E72D297353CC}">
                <c16:uniqueId val="{00000001-EF57-45A2-8D63-5B47B6606C55}"/>
              </c:ext>
            </c:extLst>
          </c:dPt>
          <c:dPt>
            <c:idx val="1"/>
            <c:bubble3D val="0"/>
            <c:spPr>
              <a:solidFill>
                <a:schemeClr val="bg1">
                  <a:alpha val="20000"/>
                </a:schemeClr>
              </a:solidFill>
              <a:ln w="19050">
                <a:noFill/>
              </a:ln>
              <a:effectLst/>
            </c:spPr>
            <c:extLst>
              <c:ext xmlns:c16="http://schemas.microsoft.com/office/drawing/2014/chart" uri="{C3380CC4-5D6E-409C-BE32-E72D297353CC}">
                <c16:uniqueId val="{00000003-EF57-45A2-8D63-5B47B6606C55}"/>
              </c:ext>
            </c:extLst>
          </c:dPt>
          <c:val>
            <c:numRef>
              <c:f>Processing!$E$8:$F$8</c:f>
              <c:numCache>
                <c:formatCode>0%</c:formatCode>
                <c:ptCount val="2"/>
                <c:pt idx="0">
                  <c:v>0.18354640151515156</c:v>
                </c:pt>
                <c:pt idx="1">
                  <c:v>0.81645359848484844</c:v>
                </c:pt>
              </c:numCache>
            </c:numRef>
          </c:val>
          <c:extLst>
            <c:ext xmlns:c16="http://schemas.microsoft.com/office/drawing/2014/chart" uri="{C3380CC4-5D6E-409C-BE32-E72D297353CC}">
              <c16:uniqueId val="{00000004-EF57-45A2-8D63-5B47B6606C55}"/>
            </c:ext>
          </c:extLst>
        </c:ser>
        <c:dLbls>
          <c:showLegendKey val="0"/>
          <c:showVal val="0"/>
          <c:showCatName val="0"/>
          <c:showSerName val="0"/>
          <c:showPercent val="0"/>
          <c:showBubbleSize val="0"/>
          <c:showLeaderLines val="1"/>
        </c:dLbls>
        <c:firstSliceAng val="0"/>
        <c:holeSize val="9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7FAAEC"/>
            </a:solidFill>
            <a:ln w="25400">
              <a:solidFill>
                <a:srgbClr val="012339"/>
              </a:solidFill>
            </a:ln>
            <a:effectLst/>
          </c:spPr>
          <c:invertIfNegative val="0"/>
          <c:cat>
            <c:strRef>
              <c:f>Processing!$D$2:$D$5</c:f>
              <c:strCache>
                <c:ptCount val="4"/>
                <c:pt idx="0">
                  <c:v>Home</c:v>
                </c:pt>
                <c:pt idx="1">
                  <c:v>Travel</c:v>
                </c:pt>
                <c:pt idx="2">
                  <c:v>Drive</c:v>
                </c:pt>
                <c:pt idx="3">
                  <c:v>Hobby</c:v>
                </c:pt>
              </c:strCache>
            </c:strRef>
          </c:cat>
          <c:val>
            <c:numRef>
              <c:f>Processing!$E$2:$E$5</c:f>
              <c:numCache>
                <c:formatCode>0%</c:formatCode>
                <c:ptCount val="4"/>
                <c:pt idx="0">
                  <c:v>1.1308571428571428</c:v>
                </c:pt>
                <c:pt idx="1">
                  <c:v>0.97624999999999995</c:v>
                </c:pt>
                <c:pt idx="2">
                  <c:v>1.0596666666666668</c:v>
                </c:pt>
                <c:pt idx="3">
                  <c:v>1.1995</c:v>
                </c:pt>
              </c:numCache>
            </c:numRef>
          </c:val>
          <c:extLst>
            <c:ext xmlns:c16="http://schemas.microsoft.com/office/drawing/2014/chart" uri="{C3380CC4-5D6E-409C-BE32-E72D297353CC}">
              <c16:uniqueId val="{00000000-571F-4D0E-8DC5-9871CE413016}"/>
            </c:ext>
          </c:extLst>
        </c:ser>
        <c:ser>
          <c:idx val="1"/>
          <c:order val="1"/>
          <c:spPr>
            <a:solidFill>
              <a:srgbClr val="003258"/>
            </a:solidFill>
            <a:ln w="25400">
              <a:solidFill>
                <a:srgbClr val="012339"/>
              </a:solidFill>
            </a:ln>
            <a:effectLst/>
          </c:spPr>
          <c:invertIfNegative val="0"/>
          <c:cat>
            <c:strRef>
              <c:f>Processing!$D$2:$D$5</c:f>
              <c:strCache>
                <c:ptCount val="4"/>
                <c:pt idx="0">
                  <c:v>Home</c:v>
                </c:pt>
                <c:pt idx="1">
                  <c:v>Travel</c:v>
                </c:pt>
                <c:pt idx="2">
                  <c:v>Drive</c:v>
                </c:pt>
                <c:pt idx="3">
                  <c:v>Hobby</c:v>
                </c:pt>
              </c:strCache>
            </c:strRef>
          </c:cat>
          <c:val>
            <c:numRef>
              <c:f>Processing!$F$2:$F$5</c:f>
              <c:numCache>
                <c:formatCode>0%</c:formatCode>
                <c:ptCount val="4"/>
                <c:pt idx="0">
                  <c:v>0</c:v>
                </c:pt>
                <c:pt idx="1">
                  <c:v>2.3750000000000049E-2</c:v>
                </c:pt>
                <c:pt idx="2">
                  <c:v>0</c:v>
                </c:pt>
                <c:pt idx="3">
                  <c:v>0</c:v>
                </c:pt>
              </c:numCache>
            </c:numRef>
          </c:val>
          <c:extLst>
            <c:ext xmlns:c16="http://schemas.microsoft.com/office/drawing/2014/chart" uri="{C3380CC4-5D6E-409C-BE32-E72D297353CC}">
              <c16:uniqueId val="{00000001-571F-4D0E-8DC5-9871CE413016}"/>
            </c:ext>
          </c:extLst>
        </c:ser>
        <c:dLbls>
          <c:showLegendKey val="0"/>
          <c:showVal val="0"/>
          <c:showCatName val="0"/>
          <c:showSerName val="0"/>
          <c:showPercent val="0"/>
          <c:showBubbleSize val="0"/>
        </c:dLbls>
        <c:gapWidth val="500"/>
        <c:overlap val="100"/>
        <c:axId val="1419409936"/>
        <c:axId val="1419429136"/>
      </c:barChart>
      <c:catAx>
        <c:axId val="1419409936"/>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rgbClr val="747FA4"/>
                </a:solidFill>
                <a:latin typeface="+mn-lt"/>
                <a:ea typeface="+mn-ea"/>
                <a:cs typeface="+mn-cs"/>
              </a:defRPr>
            </a:pPr>
            <a:endParaRPr lang="ru-RU"/>
          </a:p>
        </c:txPr>
        <c:crossAx val="1419429136"/>
        <c:crosses val="autoZero"/>
        <c:auto val="1"/>
        <c:lblAlgn val="ctr"/>
        <c:lblOffset val="100"/>
        <c:noMultiLvlLbl val="0"/>
      </c:catAx>
      <c:valAx>
        <c:axId val="1419429136"/>
        <c:scaling>
          <c:orientation val="minMax"/>
          <c:min val="0"/>
        </c:scaling>
        <c:delete val="1"/>
        <c:axPos val="t"/>
        <c:numFmt formatCode="0%" sourceLinked="1"/>
        <c:majorTickMark val="out"/>
        <c:minorTickMark val="none"/>
        <c:tickLblPos val="nextTo"/>
        <c:crossAx val="1419409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val>
            <c:numRef>
              <c:f>Processing!$D$6</c:f>
              <c:numCache>
                <c:formatCode>0%</c:formatCode>
                <c:ptCount val="1"/>
                <c:pt idx="0">
                  <c:v>0.05</c:v>
                </c:pt>
              </c:numCache>
            </c:numRef>
          </c:val>
          <c:extLst>
            <c:ext xmlns:c16="http://schemas.microsoft.com/office/drawing/2014/chart" uri="{C3380CC4-5D6E-409C-BE32-E72D297353CC}">
              <c16:uniqueId val="{00000000-8780-4CEA-A513-58B71D6BC4B4}"/>
            </c:ext>
          </c:extLst>
        </c:ser>
        <c:ser>
          <c:idx val="1"/>
          <c:order val="1"/>
          <c:spPr>
            <a:solidFill>
              <a:schemeClr val="accent2"/>
            </a:solidFill>
            <a:ln w="88900">
              <a:gradFill>
                <a:gsLst>
                  <a:gs pos="0">
                    <a:srgbClr val="0099CC"/>
                  </a:gs>
                  <a:gs pos="100000">
                    <a:srgbClr val="01EFFA"/>
                  </a:gs>
                </a:gsLst>
                <a:lin ang="0" scaled="0"/>
              </a:gradFill>
            </a:ln>
            <a:effectLst/>
          </c:spPr>
          <c:invertIfNegative val="0"/>
          <c:val>
            <c:numRef>
              <c:f>Processing!$E$6</c:f>
              <c:numCache>
                <c:formatCode>0%</c:formatCode>
                <c:ptCount val="1"/>
                <c:pt idx="0">
                  <c:v>1.0915684523809523</c:v>
                </c:pt>
              </c:numCache>
            </c:numRef>
          </c:val>
          <c:extLst>
            <c:ext xmlns:c16="http://schemas.microsoft.com/office/drawing/2014/chart" uri="{C3380CC4-5D6E-409C-BE32-E72D297353CC}">
              <c16:uniqueId val="{00000001-8780-4CEA-A513-58B71D6BC4B4}"/>
            </c:ext>
          </c:extLst>
        </c:ser>
        <c:ser>
          <c:idx val="2"/>
          <c:order val="2"/>
          <c:spPr>
            <a:solidFill>
              <a:schemeClr val="accent3"/>
            </a:solidFill>
            <a:ln>
              <a:noFill/>
            </a:ln>
            <a:effectLst/>
          </c:spPr>
          <c:invertIfNegative val="0"/>
          <c:dPt>
            <c:idx val="0"/>
            <c:invertIfNegative val="0"/>
            <c:bubble3D val="0"/>
            <c:spPr>
              <a:noFill/>
              <a:ln>
                <a:noFill/>
              </a:ln>
              <a:effectLst/>
            </c:spPr>
            <c:extLst>
              <c:ext xmlns:c16="http://schemas.microsoft.com/office/drawing/2014/chart" uri="{C3380CC4-5D6E-409C-BE32-E72D297353CC}">
                <c16:uniqueId val="{00000003-8780-4CEA-A513-58B71D6BC4B4}"/>
              </c:ext>
            </c:extLst>
          </c:dPt>
          <c:val>
            <c:numRef>
              <c:f>Processing!$F$6</c:f>
              <c:numCache>
                <c:formatCode>0%</c:formatCode>
                <c:ptCount val="1"/>
                <c:pt idx="0">
                  <c:v>-9.1568452380952348E-2</c:v>
                </c:pt>
              </c:numCache>
            </c:numRef>
          </c:val>
          <c:extLst>
            <c:ext xmlns:c16="http://schemas.microsoft.com/office/drawing/2014/chart" uri="{C3380CC4-5D6E-409C-BE32-E72D297353CC}">
              <c16:uniqueId val="{00000004-8780-4CEA-A513-58B71D6BC4B4}"/>
            </c:ext>
          </c:extLst>
        </c:ser>
        <c:dLbls>
          <c:showLegendKey val="0"/>
          <c:showVal val="0"/>
          <c:showCatName val="0"/>
          <c:showSerName val="0"/>
          <c:showPercent val="0"/>
          <c:showBubbleSize val="0"/>
        </c:dLbls>
        <c:gapWidth val="500"/>
        <c:overlap val="100"/>
        <c:axId val="1419348976"/>
        <c:axId val="1419375376"/>
      </c:barChart>
      <c:catAx>
        <c:axId val="1419348976"/>
        <c:scaling>
          <c:orientation val="minMax"/>
        </c:scaling>
        <c:delete val="1"/>
        <c:axPos val="l"/>
        <c:majorTickMark val="out"/>
        <c:minorTickMark val="none"/>
        <c:tickLblPos val="nextTo"/>
        <c:crossAx val="1419375376"/>
        <c:crosses val="autoZero"/>
        <c:auto val="1"/>
        <c:lblAlgn val="ctr"/>
        <c:lblOffset val="100"/>
        <c:noMultiLvlLbl val="0"/>
      </c:catAx>
      <c:valAx>
        <c:axId val="1419375376"/>
        <c:scaling>
          <c:orientation val="minMax"/>
          <c:max val="1.1000000000000001"/>
          <c:min val="0"/>
        </c:scaling>
        <c:delete val="1"/>
        <c:axPos val="b"/>
        <c:numFmt formatCode="0%" sourceLinked="1"/>
        <c:majorTickMark val="out"/>
        <c:minorTickMark val="none"/>
        <c:tickLblPos val="nextTo"/>
        <c:crossAx val="1419348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val>
            <c:numRef>
              <c:f>Processing!$D$6</c:f>
              <c:numCache>
                <c:formatCode>0%</c:formatCode>
                <c:ptCount val="1"/>
                <c:pt idx="0">
                  <c:v>0.05</c:v>
                </c:pt>
              </c:numCache>
            </c:numRef>
          </c:val>
          <c:extLst>
            <c:ext xmlns:c16="http://schemas.microsoft.com/office/drawing/2014/chart" uri="{C3380CC4-5D6E-409C-BE32-E72D297353CC}">
              <c16:uniqueId val="{00000000-A1F6-4829-8C28-61F8786EB9C1}"/>
            </c:ext>
          </c:extLst>
        </c:ser>
        <c:ser>
          <c:idx val="1"/>
          <c:order val="1"/>
          <c:spPr>
            <a:solidFill>
              <a:schemeClr val="accent2"/>
            </a:solidFill>
            <a:ln w="88900">
              <a:gradFill>
                <a:gsLst>
                  <a:gs pos="0">
                    <a:srgbClr val="0099CC"/>
                  </a:gs>
                  <a:gs pos="100000">
                    <a:srgbClr val="01EFFA"/>
                  </a:gs>
                </a:gsLst>
                <a:lin ang="0" scaled="0"/>
              </a:gradFill>
            </a:ln>
            <a:effectLst/>
          </c:spPr>
          <c:invertIfNegative val="0"/>
          <c:val>
            <c:numRef>
              <c:f>Processing!$E$6</c:f>
              <c:numCache>
                <c:formatCode>0%</c:formatCode>
                <c:ptCount val="1"/>
                <c:pt idx="0">
                  <c:v>1.0915684523809523</c:v>
                </c:pt>
              </c:numCache>
            </c:numRef>
          </c:val>
          <c:extLst>
            <c:ext xmlns:c16="http://schemas.microsoft.com/office/drawing/2014/chart" uri="{C3380CC4-5D6E-409C-BE32-E72D297353CC}">
              <c16:uniqueId val="{00000001-A1F6-4829-8C28-61F8786EB9C1}"/>
            </c:ext>
          </c:extLst>
        </c:ser>
        <c:ser>
          <c:idx val="2"/>
          <c:order val="2"/>
          <c:spPr>
            <a:solidFill>
              <a:schemeClr val="accent3"/>
            </a:solidFill>
            <a:ln>
              <a:noFill/>
            </a:ln>
            <a:effectLst/>
          </c:spPr>
          <c:invertIfNegative val="0"/>
          <c:dPt>
            <c:idx val="0"/>
            <c:invertIfNegative val="0"/>
            <c:bubble3D val="0"/>
            <c:spPr>
              <a:noFill/>
              <a:ln>
                <a:noFill/>
              </a:ln>
              <a:effectLst/>
            </c:spPr>
            <c:extLst>
              <c:ext xmlns:c16="http://schemas.microsoft.com/office/drawing/2014/chart" uri="{C3380CC4-5D6E-409C-BE32-E72D297353CC}">
                <c16:uniqueId val="{00000003-A1F6-4829-8C28-61F8786EB9C1}"/>
              </c:ext>
            </c:extLst>
          </c:dPt>
          <c:val>
            <c:numRef>
              <c:f>Processing!$F$6</c:f>
              <c:numCache>
                <c:formatCode>0%</c:formatCode>
                <c:ptCount val="1"/>
                <c:pt idx="0">
                  <c:v>-9.1568452380952348E-2</c:v>
                </c:pt>
              </c:numCache>
            </c:numRef>
          </c:val>
          <c:extLst>
            <c:ext xmlns:c16="http://schemas.microsoft.com/office/drawing/2014/chart" uri="{C3380CC4-5D6E-409C-BE32-E72D297353CC}">
              <c16:uniqueId val="{00000004-A1F6-4829-8C28-61F8786EB9C1}"/>
            </c:ext>
          </c:extLst>
        </c:ser>
        <c:dLbls>
          <c:showLegendKey val="0"/>
          <c:showVal val="0"/>
          <c:showCatName val="0"/>
          <c:showSerName val="0"/>
          <c:showPercent val="0"/>
          <c:showBubbleSize val="0"/>
        </c:dLbls>
        <c:gapWidth val="500"/>
        <c:overlap val="100"/>
        <c:axId val="1419348976"/>
        <c:axId val="1419375376"/>
      </c:barChart>
      <c:catAx>
        <c:axId val="1419348976"/>
        <c:scaling>
          <c:orientation val="minMax"/>
        </c:scaling>
        <c:delete val="1"/>
        <c:axPos val="l"/>
        <c:majorTickMark val="out"/>
        <c:minorTickMark val="none"/>
        <c:tickLblPos val="nextTo"/>
        <c:crossAx val="1419375376"/>
        <c:crosses val="autoZero"/>
        <c:auto val="1"/>
        <c:lblAlgn val="ctr"/>
        <c:lblOffset val="100"/>
        <c:noMultiLvlLbl val="0"/>
      </c:catAx>
      <c:valAx>
        <c:axId val="1419375376"/>
        <c:scaling>
          <c:orientation val="minMax"/>
          <c:max val="1.1000000000000001"/>
          <c:min val="0"/>
        </c:scaling>
        <c:delete val="1"/>
        <c:axPos val="b"/>
        <c:numFmt formatCode="0%" sourceLinked="1"/>
        <c:majorTickMark val="out"/>
        <c:minorTickMark val="none"/>
        <c:tickLblPos val="nextTo"/>
        <c:crossAx val="1419348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Processing!$P$1</c:f>
              <c:strCache>
                <c:ptCount val="1"/>
                <c:pt idx="0">
                  <c:v>indent</c:v>
                </c:pt>
              </c:strCache>
            </c:strRef>
          </c:tx>
          <c:spPr>
            <a:noFill/>
            <a:ln>
              <a:no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Processing!$P$2:$P$13</c:f>
              <c:numCache>
                <c:formatCode>General</c:formatCode>
                <c:ptCount val="12"/>
                <c:pt idx="0">
                  <c:v>438.8</c:v>
                </c:pt>
                <c:pt idx="1">
                  <c:v>438.8</c:v>
                </c:pt>
                <c:pt idx="2">
                  <c:v>438.8</c:v>
                </c:pt>
                <c:pt idx="3">
                  <c:v>438.8</c:v>
                </c:pt>
                <c:pt idx="4">
                  <c:v>438.8</c:v>
                </c:pt>
                <c:pt idx="5">
                  <c:v>438.8</c:v>
                </c:pt>
                <c:pt idx="6">
                  <c:v>438.8</c:v>
                </c:pt>
                <c:pt idx="7">
                  <c:v>438.8</c:v>
                </c:pt>
                <c:pt idx="8">
                  <c:v>438.8</c:v>
                </c:pt>
                <c:pt idx="9">
                  <c:v>438.8</c:v>
                </c:pt>
                <c:pt idx="10">
                  <c:v>438.8</c:v>
                </c:pt>
                <c:pt idx="11">
                  <c:v>438.8</c:v>
                </c:pt>
              </c:numCache>
            </c:numRef>
          </c:val>
          <c:extLst>
            <c:ext xmlns:c16="http://schemas.microsoft.com/office/drawing/2014/chart" uri="{C3380CC4-5D6E-409C-BE32-E72D297353CC}">
              <c16:uniqueId val="{00000000-783D-4589-A72E-EBC5C90185D9}"/>
            </c:ext>
          </c:extLst>
        </c:ser>
        <c:ser>
          <c:idx val="1"/>
          <c:order val="1"/>
          <c:tx>
            <c:strRef>
              <c:f>Processing!$Q$1</c:f>
              <c:strCache>
                <c:ptCount val="1"/>
                <c:pt idx="0">
                  <c:v>Inflow</c:v>
                </c:pt>
              </c:strCache>
            </c:strRef>
          </c:tx>
          <c:spPr>
            <a:solidFill>
              <a:schemeClr val="accent2"/>
            </a:solidFill>
            <a:ln w="149225">
              <a:solidFill>
                <a:srgbClr val="3E5F86"/>
              </a:solid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Processing!$Q$2:$Q$13</c:f>
              <c:numCache>
                <c:formatCode>General</c:formatCode>
                <c:ptCount val="12"/>
                <c:pt idx="0">
                  <c:v>3200</c:v>
                </c:pt>
                <c:pt idx="1">
                  <c:v>2552</c:v>
                </c:pt>
                <c:pt idx="2">
                  <c:v>2108</c:v>
                </c:pt>
                <c:pt idx="3">
                  <c:v>2012</c:v>
                </c:pt>
                <c:pt idx="4">
                  <c:v>2292</c:v>
                </c:pt>
                <c:pt idx="5">
                  <c:v>2860</c:v>
                </c:pt>
                <c:pt idx="6">
                  <c:v>3540</c:v>
                </c:pt>
                <c:pt idx="7">
                  <c:v>4108</c:v>
                </c:pt>
                <c:pt idx="8">
                  <c:v>4388</c:v>
                </c:pt>
                <c:pt idx="9">
                  <c:v>4292</c:v>
                </c:pt>
                <c:pt idx="10">
                  <c:v>3848</c:v>
                </c:pt>
                <c:pt idx="11">
                  <c:v>3200</c:v>
                </c:pt>
              </c:numCache>
            </c:numRef>
          </c:val>
          <c:extLst>
            <c:ext xmlns:c16="http://schemas.microsoft.com/office/drawing/2014/chart" uri="{C3380CC4-5D6E-409C-BE32-E72D297353CC}">
              <c16:uniqueId val="{00000001-783D-4589-A72E-EBC5C90185D9}"/>
            </c:ext>
          </c:extLst>
        </c:ser>
        <c:dLbls>
          <c:showLegendKey val="0"/>
          <c:showVal val="0"/>
          <c:showCatName val="0"/>
          <c:showSerName val="0"/>
          <c:showPercent val="0"/>
          <c:showBubbleSize val="0"/>
        </c:dLbls>
        <c:gapWidth val="250"/>
        <c:overlap val="100"/>
        <c:axId val="1124275039"/>
        <c:axId val="1124278399"/>
      </c:barChart>
      <c:barChart>
        <c:barDir val="col"/>
        <c:grouping val="stacked"/>
        <c:varyColors val="0"/>
        <c:ser>
          <c:idx val="2"/>
          <c:order val="2"/>
          <c:tx>
            <c:strRef>
              <c:f>Processing!$R$1</c:f>
              <c:strCache>
                <c:ptCount val="1"/>
                <c:pt idx="0">
                  <c:v>indentC</c:v>
                </c:pt>
              </c:strCache>
            </c:strRef>
          </c:tx>
          <c:spPr>
            <a:noFill/>
            <a:ln>
              <a:no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Processing!$R$2:$R$13</c:f>
              <c:numCache>
                <c:formatCode>General</c:formatCode>
                <c:ptCount val="12"/>
                <c:pt idx="0">
                  <c:v>#N/A</c:v>
                </c:pt>
                <c:pt idx="1">
                  <c:v>#N/A</c:v>
                </c:pt>
                <c:pt idx="2">
                  <c:v>#N/A</c:v>
                </c:pt>
                <c:pt idx="3">
                  <c:v>#N/A</c:v>
                </c:pt>
                <c:pt idx="4">
                  <c:v>#N/A</c:v>
                </c:pt>
                <c:pt idx="5">
                  <c:v>#N/A</c:v>
                </c:pt>
                <c:pt idx="6">
                  <c:v>438.8</c:v>
                </c:pt>
                <c:pt idx="7">
                  <c:v>438.8</c:v>
                </c:pt>
                <c:pt idx="8">
                  <c:v>438.8</c:v>
                </c:pt>
                <c:pt idx="9">
                  <c:v>438.8</c:v>
                </c:pt>
                <c:pt idx="10">
                  <c:v>#N/A</c:v>
                </c:pt>
                <c:pt idx="11">
                  <c:v>#N/A</c:v>
                </c:pt>
              </c:numCache>
            </c:numRef>
          </c:val>
          <c:extLst>
            <c:ext xmlns:c16="http://schemas.microsoft.com/office/drawing/2014/chart" uri="{C3380CC4-5D6E-409C-BE32-E72D297353CC}">
              <c16:uniqueId val="{00000002-783D-4589-A72E-EBC5C90185D9}"/>
            </c:ext>
          </c:extLst>
        </c:ser>
        <c:ser>
          <c:idx val="3"/>
          <c:order val="3"/>
          <c:tx>
            <c:strRef>
              <c:f>Processing!$S$1</c:f>
              <c:strCache>
                <c:ptCount val="1"/>
                <c:pt idx="0">
                  <c:v>Cursor1</c:v>
                </c:pt>
              </c:strCache>
            </c:strRef>
          </c:tx>
          <c:spPr>
            <a:solidFill>
              <a:schemeClr val="accent4"/>
            </a:solidFill>
            <a:ln w="101600">
              <a:gradFill>
                <a:gsLst>
                  <a:gs pos="0">
                    <a:srgbClr val="29A3FF"/>
                  </a:gs>
                  <a:gs pos="100000">
                    <a:srgbClr val="0077D0"/>
                  </a:gs>
                </a:gsLst>
                <a:lin ang="5400000" scaled="1"/>
              </a:gradFill>
            </a:ln>
            <a:effectLst>
              <a:outerShdw blurRad="50800" dist="38100" dir="2700000" algn="tl" rotWithShape="0">
                <a:srgbClr val="747FA4">
                  <a:alpha val="40000"/>
                </a:srgbClr>
              </a:outerShdw>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Processing!$S$2:$S$13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783D-4589-A72E-EBC5C90185D9}"/>
            </c:ext>
          </c:extLst>
        </c:ser>
        <c:ser>
          <c:idx val="5"/>
          <c:order val="4"/>
          <c:tx>
            <c:strRef>
              <c:f>Processing!$T$1</c:f>
              <c:strCache>
                <c:ptCount val="1"/>
                <c:pt idx="0">
                  <c:v>Cursor2</c:v>
                </c:pt>
              </c:strCache>
            </c:strRef>
          </c:tx>
          <c:spPr>
            <a:solidFill>
              <a:schemeClr val="accent6"/>
            </a:solidFill>
            <a:ln w="149225">
              <a:gradFill>
                <a:gsLst>
                  <a:gs pos="0">
                    <a:srgbClr val="01EFFA"/>
                  </a:gs>
                  <a:gs pos="100000">
                    <a:srgbClr val="16BBC9"/>
                  </a:gs>
                </a:gsLst>
                <a:lin ang="5400000" scaled="1"/>
              </a:gradFill>
            </a:ln>
            <a:effectLst>
              <a:outerShdw blurRad="50800" dist="38100" dir="2700000" algn="tl" rotWithShape="0">
                <a:srgbClr val="747FA4">
                  <a:alpha val="40000"/>
                </a:srgbClr>
              </a:outerShdw>
            </a:effectLst>
          </c:spPr>
          <c:invertIfNegative val="0"/>
          <c:val>
            <c:numRef>
              <c:f>Processing!$T$2:$T$13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783D-4589-A72E-EBC5C90185D9}"/>
            </c:ext>
          </c:extLst>
        </c:ser>
        <c:ser>
          <c:idx val="6"/>
          <c:order val="5"/>
          <c:tx>
            <c:strRef>
              <c:f>Processing!$U$1</c:f>
              <c:strCache>
                <c:ptCount val="1"/>
                <c:pt idx="0">
                  <c:v>Cursor3</c:v>
                </c:pt>
              </c:strCache>
            </c:strRef>
          </c:tx>
          <c:spPr>
            <a:solidFill>
              <a:schemeClr val="accent1">
                <a:lumMod val="60000"/>
              </a:schemeClr>
            </a:solidFill>
            <a:ln w="149225">
              <a:gradFill>
                <a:gsLst>
                  <a:gs pos="0">
                    <a:srgbClr val="16BBC9"/>
                  </a:gs>
                  <a:gs pos="100000">
                    <a:srgbClr val="11959F"/>
                  </a:gs>
                </a:gsLst>
                <a:lin ang="5400000" scaled="1"/>
              </a:gradFill>
            </a:ln>
            <a:effectLst>
              <a:outerShdw blurRad="50800" dist="38100" dir="2700000" algn="tl" rotWithShape="0">
                <a:srgbClr val="747FA4">
                  <a:alpha val="40000"/>
                </a:srgbClr>
              </a:outerShdw>
            </a:effectLst>
          </c:spPr>
          <c:invertIfNegative val="0"/>
          <c:val>
            <c:numRef>
              <c:f>Processing!$U$2:$U$13</c:f>
              <c:numCache>
                <c:formatCode>General</c:formatCode>
                <c:ptCount val="12"/>
                <c:pt idx="0">
                  <c:v>#N/A</c:v>
                </c:pt>
                <c:pt idx="1">
                  <c:v>#N/A</c:v>
                </c:pt>
                <c:pt idx="2">
                  <c:v>#N/A</c:v>
                </c:pt>
                <c:pt idx="3">
                  <c:v>#N/A</c:v>
                </c:pt>
                <c:pt idx="4">
                  <c:v>#N/A</c:v>
                </c:pt>
                <c:pt idx="5">
                  <c:v>#N/A</c:v>
                </c:pt>
                <c:pt idx="6">
                  <c:v>3540</c:v>
                </c:pt>
                <c:pt idx="7">
                  <c:v>4108</c:v>
                </c:pt>
                <c:pt idx="8">
                  <c:v>4388</c:v>
                </c:pt>
                <c:pt idx="9">
                  <c:v>4292</c:v>
                </c:pt>
                <c:pt idx="10">
                  <c:v>#N/A</c:v>
                </c:pt>
                <c:pt idx="11">
                  <c:v>#N/A</c:v>
                </c:pt>
              </c:numCache>
            </c:numRef>
          </c:val>
          <c:extLst>
            <c:ext xmlns:c16="http://schemas.microsoft.com/office/drawing/2014/chart" uri="{C3380CC4-5D6E-409C-BE32-E72D297353CC}">
              <c16:uniqueId val="{00000005-783D-4589-A72E-EBC5C90185D9}"/>
            </c:ext>
          </c:extLst>
        </c:ser>
        <c:dLbls>
          <c:showLegendKey val="0"/>
          <c:showVal val="0"/>
          <c:showCatName val="0"/>
          <c:showSerName val="0"/>
          <c:showPercent val="0"/>
          <c:showBubbleSize val="0"/>
        </c:dLbls>
        <c:gapWidth val="250"/>
        <c:overlap val="100"/>
        <c:axId val="1419466576"/>
        <c:axId val="1419457936"/>
      </c:barChart>
      <c:scatterChart>
        <c:scatterStyle val="lineMarker"/>
        <c:varyColors val="0"/>
        <c:ser>
          <c:idx val="4"/>
          <c:order val="6"/>
          <c:tx>
            <c:strRef>
              <c:f>Processing!$V$1</c:f>
              <c:strCache>
                <c:ptCount val="1"/>
                <c:pt idx="0">
                  <c:v>Label</c:v>
                </c:pt>
              </c:strCache>
            </c:strRef>
          </c:tx>
          <c:spPr>
            <a:ln w="25400" cap="rnd">
              <a:noFill/>
              <a:round/>
            </a:ln>
            <a:effectLst/>
          </c:spPr>
          <c:marker>
            <c:symbol val="circle"/>
            <c:size val="5"/>
            <c:spPr>
              <a:noFill/>
              <a:ln w="9525">
                <a:noFill/>
              </a:ln>
              <a:effectLst/>
            </c:spPr>
          </c:marker>
          <c:dLbls>
            <c:dLbl>
              <c:idx val="0"/>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6-783D-4589-A72E-EBC5C90185D9}"/>
                </c:ext>
              </c:extLst>
            </c:dLbl>
            <c:dLbl>
              <c:idx val="1"/>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783D-4589-A72E-EBC5C90185D9}"/>
                </c:ext>
              </c:extLst>
            </c:dLbl>
            <c:dLbl>
              <c:idx val="2"/>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783D-4589-A72E-EBC5C90185D9}"/>
                </c:ext>
              </c:extLst>
            </c:dLbl>
            <c:dLbl>
              <c:idx val="3"/>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9-783D-4589-A72E-EBC5C90185D9}"/>
                </c:ext>
              </c:extLst>
            </c:dLbl>
            <c:dLbl>
              <c:idx val="4"/>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A-783D-4589-A72E-EBC5C90185D9}"/>
                </c:ext>
              </c:extLst>
            </c:dLbl>
            <c:dLbl>
              <c:idx val="5"/>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B-783D-4589-A72E-EBC5C90185D9}"/>
                </c:ext>
              </c:extLst>
            </c:dLbl>
            <c:dLbl>
              <c:idx val="6"/>
              <c:tx>
                <c:rich>
                  <a:bodyPr/>
                  <a:lstStyle/>
                  <a:p>
                    <a:fld id="{4AC3C8E5-14A2-4508-8C15-FE618E118309}"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783D-4589-A72E-EBC5C90185D9}"/>
                </c:ext>
              </c:extLst>
            </c:dLbl>
            <c:dLbl>
              <c:idx val="7"/>
              <c:tx>
                <c:rich>
                  <a:bodyPr/>
                  <a:lstStyle/>
                  <a:p>
                    <a:fld id="{15303189-E4DD-4A98-BF28-CF083A9CEA8F}"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783D-4589-A72E-EBC5C90185D9}"/>
                </c:ext>
              </c:extLst>
            </c:dLbl>
            <c:dLbl>
              <c:idx val="8"/>
              <c:tx>
                <c:rich>
                  <a:bodyPr/>
                  <a:lstStyle/>
                  <a:p>
                    <a:fld id="{5191455E-1E71-4297-8106-0F095BD45FD8}"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783D-4589-A72E-EBC5C90185D9}"/>
                </c:ext>
              </c:extLst>
            </c:dLbl>
            <c:dLbl>
              <c:idx val="9"/>
              <c:tx>
                <c:rich>
                  <a:bodyPr/>
                  <a:lstStyle/>
                  <a:p>
                    <a:fld id="{FA996075-414C-4D9E-9CA3-804E22398C87}"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783D-4589-A72E-EBC5C90185D9}"/>
                </c:ext>
              </c:extLst>
            </c:dLbl>
            <c:dLbl>
              <c:idx val="10"/>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0-783D-4589-A72E-EBC5C90185D9}"/>
                </c:ext>
              </c:extLst>
            </c:dLbl>
            <c:dLbl>
              <c:idx val="11"/>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1-783D-4589-A72E-EBC5C90185D9}"/>
                </c:ext>
              </c:extLst>
            </c:dLbl>
            <c:numFmt formatCode="[&gt;=1000000]#,##0.0,,\ &quot;M&quot;;[&gt;=1000]#,##0,&quot;k&quot;;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BEFBFF"/>
                    </a:solidFill>
                    <a:latin typeface="+mn-lt"/>
                    <a:ea typeface="+mn-ea"/>
                    <a:cs typeface="+mn-cs"/>
                  </a:defRPr>
                </a:pPr>
                <a:endParaRPr lang="ru-RU"/>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yVal>
            <c:numRef>
              <c:f>Processing!$V$2:$V$13</c:f>
              <c:numCache>
                <c:formatCode>General</c:formatCode>
                <c:ptCount val="12"/>
                <c:pt idx="0">
                  <c:v>#N/A</c:v>
                </c:pt>
                <c:pt idx="1">
                  <c:v>#N/A</c:v>
                </c:pt>
                <c:pt idx="2">
                  <c:v>#N/A</c:v>
                </c:pt>
                <c:pt idx="3">
                  <c:v>#N/A</c:v>
                </c:pt>
                <c:pt idx="4">
                  <c:v>#N/A</c:v>
                </c:pt>
                <c:pt idx="5">
                  <c:v>#N/A</c:v>
                </c:pt>
                <c:pt idx="6">
                  <c:v>3978.8</c:v>
                </c:pt>
                <c:pt idx="7">
                  <c:v>4546.8</c:v>
                </c:pt>
                <c:pt idx="8">
                  <c:v>4826.8</c:v>
                </c:pt>
                <c:pt idx="9">
                  <c:v>4730.8</c:v>
                </c:pt>
                <c:pt idx="10">
                  <c:v>#N/A</c:v>
                </c:pt>
                <c:pt idx="11">
                  <c:v>#N/A</c:v>
                </c:pt>
              </c:numCache>
            </c:numRef>
          </c:yVal>
          <c:smooth val="0"/>
          <c:extLst>
            <c:ext xmlns:c15="http://schemas.microsoft.com/office/drawing/2012/chart" uri="{02D57815-91ED-43cb-92C2-25804820EDAC}">
              <c15:datalabelsRange>
                <c15:f>Processing!$W$2:$W$13</c15:f>
                <c15:dlblRangeCache>
                  <c:ptCount val="12"/>
                  <c:pt idx="6">
                    <c:v>$3.5k</c:v>
                  </c:pt>
                  <c:pt idx="7">
                    <c:v>$4.1k</c:v>
                  </c:pt>
                  <c:pt idx="8">
                    <c:v>$4.4k</c:v>
                  </c:pt>
                  <c:pt idx="9">
                    <c:v>$4.3k</c:v>
                  </c:pt>
                </c15:dlblRangeCache>
              </c15:datalabelsRange>
            </c:ext>
            <c:ext xmlns:c16="http://schemas.microsoft.com/office/drawing/2014/chart" uri="{C3380CC4-5D6E-409C-BE32-E72D297353CC}">
              <c16:uniqueId val="{00000012-783D-4589-A72E-EBC5C90185D9}"/>
            </c:ext>
          </c:extLst>
        </c:ser>
        <c:dLbls>
          <c:showLegendKey val="0"/>
          <c:showVal val="0"/>
          <c:showCatName val="0"/>
          <c:showSerName val="0"/>
          <c:showPercent val="0"/>
          <c:showBubbleSize val="0"/>
        </c:dLbls>
        <c:axId val="1419466576"/>
        <c:axId val="1419457936"/>
      </c:scatterChart>
      <c:catAx>
        <c:axId val="1124275039"/>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24278399"/>
        <c:crosses val="autoZero"/>
        <c:auto val="1"/>
        <c:lblAlgn val="ctr"/>
        <c:lblOffset val="100"/>
        <c:noMultiLvlLbl val="0"/>
      </c:catAx>
      <c:valAx>
        <c:axId val="1124278399"/>
        <c:scaling>
          <c:orientation val="minMax"/>
        </c:scaling>
        <c:delete val="0"/>
        <c:axPos val="l"/>
        <c:majorGridlines>
          <c:spPr>
            <a:ln w="9525" cap="flat" cmpd="sng" algn="ctr">
              <a:solidFill>
                <a:srgbClr val="29A3FF">
                  <a:alpha val="20000"/>
                </a:srgb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BEFBFF"/>
                </a:solidFill>
                <a:latin typeface="+mn-lt"/>
                <a:ea typeface="+mn-ea"/>
                <a:cs typeface="+mn-cs"/>
              </a:defRPr>
            </a:pPr>
            <a:endParaRPr lang="ru-RU"/>
          </a:p>
        </c:txPr>
        <c:crossAx val="1124275039"/>
        <c:crosses val="autoZero"/>
        <c:crossBetween val="between"/>
      </c:valAx>
      <c:valAx>
        <c:axId val="1419457936"/>
        <c:scaling>
          <c:orientation val="minMax"/>
        </c:scaling>
        <c:delete val="1"/>
        <c:axPos val="r"/>
        <c:numFmt formatCode="General" sourceLinked="1"/>
        <c:majorTickMark val="out"/>
        <c:minorTickMark val="none"/>
        <c:tickLblPos val="nextTo"/>
        <c:crossAx val="1419466576"/>
        <c:crosses val="max"/>
        <c:crossBetween val="between"/>
      </c:valAx>
      <c:catAx>
        <c:axId val="1419466576"/>
        <c:scaling>
          <c:orientation val="minMax"/>
        </c:scaling>
        <c:delete val="1"/>
        <c:axPos val="b"/>
        <c:numFmt formatCode="General" sourceLinked="1"/>
        <c:majorTickMark val="out"/>
        <c:minorTickMark val="none"/>
        <c:tickLblPos val="nextTo"/>
        <c:crossAx val="1419457936"/>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filled"/>
        <c:varyColors val="0"/>
        <c:ser>
          <c:idx val="1"/>
          <c:order val="1"/>
          <c:spPr>
            <a:solidFill>
              <a:srgbClr val="16BBC9">
                <a:alpha val="20000"/>
              </a:srgbClr>
            </a:solidFill>
            <a:ln>
              <a:noFill/>
            </a:ln>
            <a:effectLst/>
          </c:spPr>
          <c:cat>
            <c:strRef>
              <c:f>[0]!Label</c:f>
              <c:strCache>
                <c:ptCount val="5"/>
                <c:pt idx="0">
                  <c:v>Checking</c:v>
                </c:pt>
                <c:pt idx="1">
                  <c:v>Saving</c:v>
                </c:pt>
                <c:pt idx="2">
                  <c:v>Investments</c:v>
                </c:pt>
                <c:pt idx="3">
                  <c:v>Digital Craft</c:v>
                </c:pt>
                <c:pt idx="4">
                  <c:v>Rewards</c:v>
                </c:pt>
              </c:strCache>
            </c:strRef>
          </c:cat>
          <c:val>
            <c:numRef>
              <c:f>[0]!Value</c:f>
              <c:numCache>
                <c:formatCode>0%</c:formatCode>
                <c:ptCount val="5"/>
                <c:pt idx="0">
                  <c:v>0.17007594316511515</c:v>
                </c:pt>
                <c:pt idx="1">
                  <c:v>0.1445982361587457</c:v>
                </c:pt>
                <c:pt idx="2">
                  <c:v>0.26378000979911809</c:v>
                </c:pt>
                <c:pt idx="3">
                  <c:v>0.22146006859382655</c:v>
                </c:pt>
                <c:pt idx="4">
                  <c:v>0.20008574228319451</c:v>
                </c:pt>
              </c:numCache>
            </c:numRef>
          </c:val>
          <c:extLst>
            <c:ext xmlns:c16="http://schemas.microsoft.com/office/drawing/2014/chart" uri="{C3380CC4-5D6E-409C-BE32-E72D297353CC}">
              <c16:uniqueId val="{00000000-1EA5-4B1C-98FD-EFB8D4A8E7FB}"/>
            </c:ext>
          </c:extLst>
        </c:ser>
        <c:dLbls>
          <c:showLegendKey val="0"/>
          <c:showVal val="0"/>
          <c:showCatName val="0"/>
          <c:showSerName val="0"/>
          <c:showPercent val="0"/>
          <c:showBubbleSize val="0"/>
        </c:dLbls>
        <c:axId val="2015119712"/>
        <c:axId val="2015118272"/>
      </c:radarChart>
      <c:radarChart>
        <c:radarStyle val="marker"/>
        <c:varyColors val="0"/>
        <c:ser>
          <c:idx val="0"/>
          <c:order val="0"/>
          <c:tx>
            <c:v>Fill</c:v>
          </c:tx>
          <c:spPr>
            <a:ln w="19050" cap="rnd">
              <a:solidFill>
                <a:srgbClr val="16BBC9"/>
              </a:solidFill>
              <a:round/>
            </a:ln>
            <a:effectLst/>
          </c:spPr>
          <c:marker>
            <c:symbol val="circle"/>
            <c:size val="5"/>
            <c:spPr>
              <a:solidFill>
                <a:schemeClr val="bg1"/>
              </a:solidFill>
              <a:ln w="9525">
                <a:noFill/>
              </a:ln>
              <a:effectLst/>
            </c:spPr>
          </c:marker>
          <c:val>
            <c:numRef>
              <c:f>[0]!Value</c:f>
              <c:numCache>
                <c:formatCode>0%</c:formatCode>
                <c:ptCount val="5"/>
                <c:pt idx="0">
                  <c:v>0.17007594316511515</c:v>
                </c:pt>
                <c:pt idx="1">
                  <c:v>0.1445982361587457</c:v>
                </c:pt>
                <c:pt idx="2">
                  <c:v>0.26378000979911809</c:v>
                </c:pt>
                <c:pt idx="3">
                  <c:v>0.22146006859382655</c:v>
                </c:pt>
                <c:pt idx="4">
                  <c:v>0.20008574228319451</c:v>
                </c:pt>
              </c:numCache>
            </c:numRef>
          </c:val>
          <c:extLst>
            <c:ext xmlns:c16="http://schemas.microsoft.com/office/drawing/2014/chart" uri="{C3380CC4-5D6E-409C-BE32-E72D297353CC}">
              <c16:uniqueId val="{00000001-1EA5-4B1C-98FD-EFB8D4A8E7FB}"/>
            </c:ext>
          </c:extLst>
        </c:ser>
        <c:dLbls>
          <c:showLegendKey val="0"/>
          <c:showVal val="0"/>
          <c:showCatName val="0"/>
          <c:showSerName val="0"/>
          <c:showPercent val="0"/>
          <c:showBubbleSize val="0"/>
        </c:dLbls>
        <c:axId val="2015119712"/>
        <c:axId val="2015118272"/>
      </c:radarChart>
      <c:catAx>
        <c:axId val="201511971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rgbClr val="747FA4"/>
                </a:solidFill>
                <a:latin typeface="+mn-lt"/>
                <a:ea typeface="+mn-ea"/>
                <a:cs typeface="+mn-cs"/>
              </a:defRPr>
            </a:pPr>
            <a:endParaRPr lang="ru-RU"/>
          </a:p>
        </c:txPr>
        <c:crossAx val="2015118272"/>
        <c:crosses val="autoZero"/>
        <c:auto val="1"/>
        <c:lblAlgn val="ctr"/>
        <c:lblOffset val="100"/>
        <c:noMultiLvlLbl val="0"/>
      </c:catAx>
      <c:valAx>
        <c:axId val="2015118272"/>
        <c:scaling>
          <c:orientation val="minMax"/>
        </c:scaling>
        <c:delete val="1"/>
        <c:axPos val="l"/>
        <c:majorGridlines>
          <c:spPr>
            <a:ln w="9525">
              <a:solidFill>
                <a:srgbClr val="29A3FF">
                  <a:alpha val="20000"/>
                </a:srgbClr>
              </a:solidFill>
            </a:ln>
          </c:spPr>
        </c:majorGridlines>
        <c:numFmt formatCode="0%" sourceLinked="1"/>
        <c:majorTickMark val="out"/>
        <c:minorTickMark val="none"/>
        <c:tickLblPos val="nextTo"/>
        <c:crossAx val="2015119712"/>
        <c:crosses val="autoZero"/>
        <c:crossBetween val="between"/>
      </c:valAx>
      <c:spPr>
        <a:noFill/>
      </c:spPr>
    </c:plotArea>
    <c:plotVisOnly val="1"/>
    <c:dispBlanksAs val="gap"/>
    <c:showDLblsOverMax val="0"/>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Processing!$O$26</c:f>
              <c:strCache>
                <c:ptCount val="1"/>
                <c:pt idx="0">
                  <c:v>Goals Plan</c:v>
                </c:pt>
              </c:strCache>
            </c:strRef>
          </c:tx>
          <c:spPr>
            <a:gradFill flip="none" rotWithShape="1">
              <a:gsLst>
                <a:gs pos="0">
                  <a:srgbClr val="5B8AFF"/>
                </a:gs>
                <a:gs pos="100000">
                  <a:srgbClr val="3B73FF"/>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Processing!$O$27:$O$29</c:f>
              <c:numCache>
                <c:formatCode>General</c:formatCode>
                <c:ptCount val="3"/>
                <c:pt idx="0">
                  <c:v>7100</c:v>
                </c:pt>
                <c:pt idx="1">
                  <c:v>12500</c:v>
                </c:pt>
                <c:pt idx="2">
                  <c:v>17000</c:v>
                </c:pt>
              </c:numCache>
            </c:numRef>
          </c:val>
          <c:extLst>
            <c:ext xmlns:c16="http://schemas.microsoft.com/office/drawing/2014/chart" uri="{C3380CC4-5D6E-409C-BE32-E72D297353CC}">
              <c16:uniqueId val="{00000000-3ECA-4661-A65B-4A7AAAA2BC8E}"/>
            </c:ext>
          </c:extLst>
        </c:ser>
        <c:ser>
          <c:idx val="1"/>
          <c:order val="1"/>
          <c:tx>
            <c:strRef>
              <c:f>Processing!$P$26</c:f>
              <c:strCache>
                <c:ptCount val="1"/>
                <c:pt idx="0">
                  <c:v>Actual</c:v>
                </c:pt>
              </c:strCache>
            </c:strRef>
          </c:tx>
          <c:spPr>
            <a:noFill/>
            <a:ln>
              <a:solidFill>
                <a:srgbClr val="5882B3">
                  <a:alpha val="70000"/>
                </a:srgbClr>
              </a:solidFill>
            </a:ln>
            <a:effectLst/>
          </c:spPr>
          <c:invertIfNegative val="0"/>
          <c:dLbls>
            <c:dLbl>
              <c:idx val="0"/>
              <c:tx>
                <c:rich>
                  <a:bodyPr/>
                  <a:lstStyle/>
                  <a:p>
                    <a:fld id="{A8C668A8-B4BA-4428-B8C7-4312030EB569}" type="CELLRANGE">
                      <a:rPr lang="en-US"/>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3ECA-4661-A65B-4A7AAAA2BC8E}"/>
                </c:ext>
              </c:extLst>
            </c:dLbl>
            <c:dLbl>
              <c:idx val="1"/>
              <c:tx>
                <c:rich>
                  <a:bodyPr/>
                  <a:lstStyle/>
                  <a:p>
                    <a:fld id="{E70DFC6F-610B-4622-A214-55291A40A44F}"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3ECA-4661-A65B-4A7AAAA2BC8E}"/>
                </c:ext>
              </c:extLst>
            </c:dLbl>
            <c:dLbl>
              <c:idx val="2"/>
              <c:tx>
                <c:rich>
                  <a:bodyPr/>
                  <a:lstStyle/>
                  <a:p>
                    <a:fld id="{02316384-C610-4A33-B00F-3693ACAA44DE}"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3ECA-4661-A65B-4A7AAAA2BC8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ru-RU"/>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Processing!$N$27:$N$29</c:f>
              <c:numCache>
                <c:formatCode>General</c:formatCode>
                <c:ptCount val="3"/>
                <c:pt idx="0">
                  <c:v>2028</c:v>
                </c:pt>
                <c:pt idx="1">
                  <c:v>2029</c:v>
                </c:pt>
                <c:pt idx="2">
                  <c:v>2030</c:v>
                </c:pt>
              </c:numCache>
            </c:numRef>
          </c:cat>
          <c:val>
            <c:numRef>
              <c:f>Processing!$P$27:$P$29</c:f>
              <c:numCache>
                <c:formatCode>General</c:formatCode>
                <c:ptCount val="3"/>
                <c:pt idx="0">
                  <c:v>6880</c:v>
                </c:pt>
                <c:pt idx="1">
                  <c:v>11992</c:v>
                </c:pt>
                <c:pt idx="2">
                  <c:v>17507</c:v>
                </c:pt>
              </c:numCache>
            </c:numRef>
          </c:val>
          <c:extLst>
            <c:ext xmlns:c15="http://schemas.microsoft.com/office/drawing/2012/chart" uri="{02D57815-91ED-43cb-92C2-25804820EDAC}">
              <c15:datalabelsRange>
                <c15:f>Processing!$S$27:$S$29</c15:f>
                <c15:dlblRangeCache>
                  <c:ptCount val="3"/>
                  <c:pt idx="1">
                    <c:v>$12.0k</c:v>
                  </c:pt>
                </c15:dlblRangeCache>
              </c15:datalabelsRange>
            </c:ext>
            <c:ext xmlns:c16="http://schemas.microsoft.com/office/drawing/2014/chart" uri="{C3380CC4-5D6E-409C-BE32-E72D297353CC}">
              <c16:uniqueId val="{00000004-3ECA-4661-A65B-4A7AAAA2BC8E}"/>
            </c:ext>
          </c:extLst>
        </c:ser>
        <c:dLbls>
          <c:showLegendKey val="0"/>
          <c:showVal val="0"/>
          <c:showCatName val="0"/>
          <c:showSerName val="0"/>
          <c:showPercent val="0"/>
          <c:showBubbleSize val="0"/>
        </c:dLbls>
        <c:gapWidth val="219"/>
        <c:overlap val="-27"/>
        <c:axId val="1135221823"/>
        <c:axId val="1135229023"/>
      </c:barChart>
      <c:barChart>
        <c:barDir val="col"/>
        <c:grouping val="clustered"/>
        <c:varyColors val="0"/>
        <c:ser>
          <c:idx val="2"/>
          <c:order val="2"/>
          <c:tx>
            <c:strRef>
              <c:f>Processing!$Q$26</c:f>
              <c:strCache>
                <c:ptCount val="1"/>
                <c:pt idx="0">
                  <c:v>Current0</c:v>
                </c:pt>
              </c:strCache>
            </c:strRef>
          </c:tx>
          <c:spPr>
            <a:solidFill>
              <a:schemeClr val="accent3"/>
            </a:solidFill>
            <a:ln>
              <a:noFill/>
            </a:ln>
            <a:effectLst/>
          </c:spPr>
          <c:invertIfNegative val="0"/>
          <c:cat>
            <c:numRef>
              <c:f>Processing!$N$27:$N$29</c:f>
              <c:numCache>
                <c:formatCode>General</c:formatCode>
                <c:ptCount val="3"/>
                <c:pt idx="0">
                  <c:v>2028</c:v>
                </c:pt>
                <c:pt idx="1">
                  <c:v>2029</c:v>
                </c:pt>
                <c:pt idx="2">
                  <c:v>2030</c:v>
                </c:pt>
              </c:numCache>
            </c:numRef>
          </c:cat>
          <c:val>
            <c:numRef>
              <c:f>Processing!$Q$27:$Q$29</c:f>
              <c:numCache>
                <c:formatCode>General</c:formatCode>
                <c:ptCount val="3"/>
                <c:pt idx="0">
                  <c:v>0</c:v>
                </c:pt>
                <c:pt idx="1">
                  <c:v>0</c:v>
                </c:pt>
                <c:pt idx="2">
                  <c:v>0</c:v>
                </c:pt>
              </c:numCache>
            </c:numRef>
          </c:val>
          <c:extLst>
            <c:ext xmlns:c16="http://schemas.microsoft.com/office/drawing/2014/chart" uri="{C3380CC4-5D6E-409C-BE32-E72D297353CC}">
              <c16:uniqueId val="{00000005-3ECA-4661-A65B-4A7AAAA2BC8E}"/>
            </c:ext>
          </c:extLst>
        </c:ser>
        <c:ser>
          <c:idx val="3"/>
          <c:order val="3"/>
          <c:tx>
            <c:strRef>
              <c:f>Processing!$R$26</c:f>
              <c:strCache>
                <c:ptCount val="1"/>
                <c:pt idx="0">
                  <c:v>Current</c:v>
                </c:pt>
              </c:strCache>
            </c:strRef>
          </c:tx>
          <c:spPr>
            <a:gradFill flip="none" rotWithShape="1">
              <a:gsLst>
                <a:gs pos="0">
                  <a:srgbClr val="01EFFA"/>
                </a:gs>
                <a:gs pos="100000">
                  <a:srgbClr val="01C7D1"/>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Processing!$R$27:$R$29</c:f>
              <c:numCache>
                <c:formatCode>General</c:formatCode>
                <c:ptCount val="3"/>
                <c:pt idx="0">
                  <c:v>#N/A</c:v>
                </c:pt>
                <c:pt idx="1">
                  <c:v>11992</c:v>
                </c:pt>
                <c:pt idx="2">
                  <c:v>#N/A</c:v>
                </c:pt>
              </c:numCache>
            </c:numRef>
          </c:val>
          <c:extLst>
            <c:ext xmlns:c16="http://schemas.microsoft.com/office/drawing/2014/chart" uri="{C3380CC4-5D6E-409C-BE32-E72D297353CC}">
              <c16:uniqueId val="{00000006-3ECA-4661-A65B-4A7AAAA2BC8E}"/>
            </c:ext>
          </c:extLst>
        </c:ser>
        <c:dLbls>
          <c:showLegendKey val="0"/>
          <c:showVal val="0"/>
          <c:showCatName val="0"/>
          <c:showSerName val="0"/>
          <c:showPercent val="0"/>
          <c:showBubbleSize val="0"/>
        </c:dLbls>
        <c:gapWidth val="219"/>
        <c:overlap val="-27"/>
        <c:axId val="2082594688"/>
        <c:axId val="2082608128"/>
      </c:barChart>
      <c:catAx>
        <c:axId val="113522182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35229023"/>
        <c:crosses val="autoZero"/>
        <c:auto val="1"/>
        <c:lblAlgn val="ctr"/>
        <c:lblOffset val="100"/>
        <c:noMultiLvlLbl val="0"/>
      </c:catAx>
      <c:valAx>
        <c:axId val="1135229023"/>
        <c:scaling>
          <c:orientation val="minMax"/>
        </c:scaling>
        <c:delete val="1"/>
        <c:axPos val="l"/>
        <c:numFmt formatCode="General" sourceLinked="1"/>
        <c:majorTickMark val="none"/>
        <c:minorTickMark val="none"/>
        <c:tickLblPos val="nextTo"/>
        <c:crossAx val="1135221823"/>
        <c:crosses val="autoZero"/>
        <c:crossBetween val="between"/>
      </c:valAx>
      <c:valAx>
        <c:axId val="2082608128"/>
        <c:scaling>
          <c:orientation val="minMax"/>
        </c:scaling>
        <c:delete val="1"/>
        <c:axPos val="r"/>
        <c:numFmt formatCode="General" sourceLinked="1"/>
        <c:majorTickMark val="out"/>
        <c:minorTickMark val="none"/>
        <c:tickLblPos val="nextTo"/>
        <c:crossAx val="2082594688"/>
        <c:crosses val="max"/>
        <c:crossBetween val="between"/>
      </c:valAx>
      <c:catAx>
        <c:axId val="2082594688"/>
        <c:scaling>
          <c:orientation val="minMax"/>
        </c:scaling>
        <c:delete val="1"/>
        <c:axPos val="b"/>
        <c:numFmt formatCode="General" sourceLinked="1"/>
        <c:majorTickMark val="out"/>
        <c:minorTickMark val="none"/>
        <c:tickLblPos val="nextTo"/>
        <c:crossAx val="2082608128"/>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23000">
                  <a:schemeClr val="tx2">
                    <a:lumMod val="75000"/>
                    <a:lumOff val="25000"/>
                  </a:schemeClr>
                </a:gs>
                <a:gs pos="83000">
                  <a:srgbClr val="045275">
                    <a:alpha val="0"/>
                  </a:srgbClr>
                </a:gs>
              </a:gsLst>
              <a:path path="circle">
                <a:fillToRect l="50000" t="-80000" r="50000" b="180000"/>
              </a:path>
              <a:tileRect/>
            </a:gradFill>
            <a:ln>
              <a:noFill/>
            </a:ln>
            <a:effectLst/>
          </c:spPr>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extLst>
            <c:ext xmlns:c16="http://schemas.microsoft.com/office/drawing/2014/chart" uri="{C3380CC4-5D6E-409C-BE32-E72D297353CC}">
              <c16:uniqueId val="{00000000-CE8E-4F7D-9B85-F5D3FE8952ED}"/>
            </c:ext>
          </c:extLst>
        </c:ser>
        <c:dLbls>
          <c:showLegendKey val="0"/>
          <c:showVal val="0"/>
          <c:showCatName val="0"/>
          <c:showSerName val="0"/>
          <c:showPercent val="0"/>
          <c:showBubbleSize val="0"/>
        </c:dLbls>
        <c:axId val="1124306239"/>
        <c:axId val="1124306719"/>
      </c:areaChart>
      <c:lineChart>
        <c:grouping val="standard"/>
        <c:varyColors val="0"/>
        <c:ser>
          <c:idx val="0"/>
          <c:order val="0"/>
          <c:tx>
            <c:strRef>
              <c:f>Processing!$B$1</c:f>
              <c:strCache>
                <c:ptCount val="1"/>
                <c:pt idx="0">
                  <c:v>Value</c:v>
                </c:pt>
              </c:strCache>
            </c:strRef>
          </c:tx>
          <c:spPr>
            <a:ln w="19050" cap="rnd">
              <a:gradFill>
                <a:gsLst>
                  <a:gs pos="28000">
                    <a:srgbClr val="29A3FF"/>
                  </a:gs>
                  <a:gs pos="70000">
                    <a:srgbClr val="01EFFA"/>
                  </a:gs>
                </a:gsLst>
                <a:lin ang="0" scaled="0"/>
              </a:gradFill>
              <a:round/>
            </a:ln>
            <a:effectLst/>
          </c:spPr>
          <c:marker>
            <c:symbol val="none"/>
          </c:marker>
          <c:cat>
            <c:strRef>
              <c:f>Processing!$A$2:$A$13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smooth val="1"/>
          <c:extLst>
            <c:ext xmlns:c16="http://schemas.microsoft.com/office/drawing/2014/chart" uri="{C3380CC4-5D6E-409C-BE32-E72D297353CC}">
              <c16:uniqueId val="{00000001-CE8E-4F7D-9B85-F5D3FE8952ED}"/>
            </c:ext>
          </c:extLst>
        </c:ser>
        <c:dLbls>
          <c:showLegendKey val="0"/>
          <c:showVal val="0"/>
          <c:showCatName val="0"/>
          <c:showSerName val="0"/>
          <c:showPercent val="0"/>
          <c:showBubbleSize val="0"/>
        </c:dLbls>
        <c:marker val="1"/>
        <c:smooth val="0"/>
        <c:axId val="1124306239"/>
        <c:axId val="1124306719"/>
      </c:lineChart>
      <c:scatterChart>
        <c:scatterStyle val="lineMarker"/>
        <c:varyColors val="0"/>
        <c:ser>
          <c:idx val="2"/>
          <c:order val="2"/>
          <c:tx>
            <c:strRef>
              <c:f>Processing!$C$1</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01EFFA"/>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0"/>
            <c:plus>
              <c:numLit>
                <c:formatCode>General</c:formatCode>
                <c:ptCount val="1"/>
                <c:pt idx="0">
                  <c:v>1</c:v>
                </c:pt>
              </c:numLit>
            </c:plus>
            <c:minus>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minus>
            <c:spPr>
              <a:noFill/>
              <a:ln w="9525" cap="flat" cmpd="sng" algn="ctr">
                <a:gradFill>
                  <a:gsLst>
                    <a:gs pos="0">
                      <a:srgbClr val="01EFFA"/>
                    </a:gs>
                    <a:gs pos="90000">
                      <a:srgbClr val="01EFFA">
                        <a:alpha val="0"/>
                      </a:srgbClr>
                    </a:gs>
                  </a:gsLst>
                  <a:lin ang="5400000" scaled="1"/>
                </a:gradFill>
                <a:round/>
              </a:ln>
              <a:effectLst/>
            </c:spPr>
          </c:errBars>
          <c:yVal>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yVal>
          <c:smooth val="0"/>
          <c:extLst>
            <c:ext xmlns:c16="http://schemas.microsoft.com/office/drawing/2014/chart" uri="{C3380CC4-5D6E-409C-BE32-E72D297353CC}">
              <c16:uniqueId val="{00000002-CE8E-4F7D-9B85-F5D3FE8952ED}"/>
            </c:ext>
          </c:extLst>
        </c:ser>
        <c:dLbls>
          <c:showLegendKey val="0"/>
          <c:showVal val="0"/>
          <c:showCatName val="0"/>
          <c:showSerName val="0"/>
          <c:showPercent val="0"/>
          <c:showBubbleSize val="0"/>
        </c:dLbls>
        <c:axId val="1124306239"/>
        <c:axId val="1124306719"/>
      </c:scatterChart>
      <c:catAx>
        <c:axId val="1124306239"/>
        <c:scaling>
          <c:orientation val="minMax"/>
        </c:scaling>
        <c:delete val="1"/>
        <c:axPos val="b"/>
        <c:numFmt formatCode="General" sourceLinked="1"/>
        <c:majorTickMark val="none"/>
        <c:minorTickMark val="none"/>
        <c:tickLblPos val="nextTo"/>
        <c:crossAx val="1124306719"/>
        <c:crosses val="autoZero"/>
        <c:auto val="1"/>
        <c:lblAlgn val="ctr"/>
        <c:lblOffset val="100"/>
        <c:noMultiLvlLbl val="0"/>
      </c:catAx>
      <c:valAx>
        <c:axId val="1124306719"/>
        <c:scaling>
          <c:orientation val="minMax"/>
        </c:scaling>
        <c:delete val="1"/>
        <c:axPos val="l"/>
        <c:numFmt formatCode="General" sourceLinked="1"/>
        <c:majorTickMark val="none"/>
        <c:minorTickMark val="none"/>
        <c:tickLblPos val="nextTo"/>
        <c:crossAx val="1124306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Processing!$D$8</c:f>
              <c:strCache>
                <c:ptCount val="1"/>
                <c:pt idx="0">
                  <c:v>Budget Load</c:v>
                </c:pt>
              </c:strCache>
            </c:strRef>
          </c:tx>
          <c:spPr>
            <a:solidFill>
              <a:schemeClr val="bg1"/>
            </a:solidFill>
            <a:ln>
              <a:noFill/>
            </a:ln>
          </c:spPr>
          <c:dPt>
            <c:idx val="0"/>
            <c:bubble3D val="0"/>
            <c:spPr>
              <a:solidFill>
                <a:schemeClr val="bg1"/>
              </a:solidFill>
              <a:ln w="19050">
                <a:noFill/>
              </a:ln>
              <a:effectLst/>
            </c:spPr>
            <c:extLst>
              <c:ext xmlns:c16="http://schemas.microsoft.com/office/drawing/2014/chart" uri="{C3380CC4-5D6E-409C-BE32-E72D297353CC}">
                <c16:uniqueId val="{00000001-AFEF-4E2E-8400-063350C6F052}"/>
              </c:ext>
            </c:extLst>
          </c:dPt>
          <c:dPt>
            <c:idx val="1"/>
            <c:bubble3D val="0"/>
            <c:spPr>
              <a:solidFill>
                <a:schemeClr val="bg1">
                  <a:alpha val="20000"/>
                </a:schemeClr>
              </a:solidFill>
              <a:ln w="19050">
                <a:noFill/>
              </a:ln>
              <a:effectLst/>
            </c:spPr>
            <c:extLst>
              <c:ext xmlns:c16="http://schemas.microsoft.com/office/drawing/2014/chart" uri="{C3380CC4-5D6E-409C-BE32-E72D297353CC}">
                <c16:uniqueId val="{00000003-AFEF-4E2E-8400-063350C6F052}"/>
              </c:ext>
            </c:extLst>
          </c:dPt>
          <c:val>
            <c:numRef>
              <c:f>Processing!$E$8:$F$8</c:f>
              <c:numCache>
                <c:formatCode>0%</c:formatCode>
                <c:ptCount val="2"/>
                <c:pt idx="0">
                  <c:v>0.18354640151515156</c:v>
                </c:pt>
                <c:pt idx="1">
                  <c:v>0.81645359848484844</c:v>
                </c:pt>
              </c:numCache>
            </c:numRef>
          </c:val>
          <c:extLst>
            <c:ext xmlns:c16="http://schemas.microsoft.com/office/drawing/2014/chart" uri="{C3380CC4-5D6E-409C-BE32-E72D297353CC}">
              <c16:uniqueId val="{00000004-AFEF-4E2E-8400-063350C6F052}"/>
            </c:ext>
          </c:extLst>
        </c:ser>
        <c:dLbls>
          <c:showLegendKey val="0"/>
          <c:showVal val="0"/>
          <c:showCatName val="0"/>
          <c:showSerName val="0"/>
          <c:showPercent val="0"/>
          <c:showBubbleSize val="0"/>
          <c:showLeaderLines val="1"/>
        </c:dLbls>
        <c:firstSliceAng val="0"/>
        <c:holeSize val="9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7FAAEC"/>
            </a:solidFill>
            <a:ln w="25400">
              <a:solidFill>
                <a:srgbClr val="012339"/>
              </a:solidFill>
            </a:ln>
            <a:effectLst/>
          </c:spPr>
          <c:invertIfNegative val="0"/>
          <c:cat>
            <c:strRef>
              <c:f>Processing!$D$2:$D$5</c:f>
              <c:strCache>
                <c:ptCount val="4"/>
                <c:pt idx="0">
                  <c:v>Home</c:v>
                </c:pt>
                <c:pt idx="1">
                  <c:v>Travel</c:v>
                </c:pt>
                <c:pt idx="2">
                  <c:v>Drive</c:v>
                </c:pt>
                <c:pt idx="3">
                  <c:v>Hobby</c:v>
                </c:pt>
              </c:strCache>
            </c:strRef>
          </c:cat>
          <c:val>
            <c:numRef>
              <c:f>Processing!$E$2:$E$5</c:f>
              <c:numCache>
                <c:formatCode>0%</c:formatCode>
                <c:ptCount val="4"/>
                <c:pt idx="0">
                  <c:v>1.1308571428571428</c:v>
                </c:pt>
                <c:pt idx="1">
                  <c:v>0.97624999999999995</c:v>
                </c:pt>
                <c:pt idx="2">
                  <c:v>1.0596666666666668</c:v>
                </c:pt>
                <c:pt idx="3">
                  <c:v>1.1995</c:v>
                </c:pt>
              </c:numCache>
            </c:numRef>
          </c:val>
          <c:extLst>
            <c:ext xmlns:c16="http://schemas.microsoft.com/office/drawing/2014/chart" uri="{C3380CC4-5D6E-409C-BE32-E72D297353CC}">
              <c16:uniqueId val="{00000000-454A-4B2D-B525-8B68AA946B4F}"/>
            </c:ext>
          </c:extLst>
        </c:ser>
        <c:ser>
          <c:idx val="1"/>
          <c:order val="1"/>
          <c:spPr>
            <a:solidFill>
              <a:srgbClr val="003258"/>
            </a:solidFill>
            <a:ln w="25400">
              <a:solidFill>
                <a:srgbClr val="012339"/>
              </a:solidFill>
            </a:ln>
            <a:effectLst/>
          </c:spPr>
          <c:invertIfNegative val="0"/>
          <c:cat>
            <c:strRef>
              <c:f>Processing!$D$2:$D$5</c:f>
              <c:strCache>
                <c:ptCount val="4"/>
                <c:pt idx="0">
                  <c:v>Home</c:v>
                </c:pt>
                <c:pt idx="1">
                  <c:v>Travel</c:v>
                </c:pt>
                <c:pt idx="2">
                  <c:v>Drive</c:v>
                </c:pt>
                <c:pt idx="3">
                  <c:v>Hobby</c:v>
                </c:pt>
              </c:strCache>
            </c:strRef>
          </c:cat>
          <c:val>
            <c:numRef>
              <c:f>Processing!$F$2:$F$5</c:f>
              <c:numCache>
                <c:formatCode>0%</c:formatCode>
                <c:ptCount val="4"/>
                <c:pt idx="0">
                  <c:v>0</c:v>
                </c:pt>
                <c:pt idx="1">
                  <c:v>2.3750000000000049E-2</c:v>
                </c:pt>
                <c:pt idx="2">
                  <c:v>0</c:v>
                </c:pt>
                <c:pt idx="3">
                  <c:v>0</c:v>
                </c:pt>
              </c:numCache>
            </c:numRef>
          </c:val>
          <c:extLst>
            <c:ext xmlns:c16="http://schemas.microsoft.com/office/drawing/2014/chart" uri="{C3380CC4-5D6E-409C-BE32-E72D297353CC}">
              <c16:uniqueId val="{00000001-454A-4B2D-B525-8B68AA946B4F}"/>
            </c:ext>
          </c:extLst>
        </c:ser>
        <c:dLbls>
          <c:showLegendKey val="0"/>
          <c:showVal val="0"/>
          <c:showCatName val="0"/>
          <c:showSerName val="0"/>
          <c:showPercent val="0"/>
          <c:showBubbleSize val="0"/>
        </c:dLbls>
        <c:gapWidth val="500"/>
        <c:overlap val="100"/>
        <c:axId val="1419409936"/>
        <c:axId val="1419429136"/>
      </c:barChart>
      <c:catAx>
        <c:axId val="1419409936"/>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rgbClr val="747FA4"/>
                </a:solidFill>
                <a:latin typeface="+mn-lt"/>
                <a:ea typeface="+mn-ea"/>
                <a:cs typeface="+mn-cs"/>
              </a:defRPr>
            </a:pPr>
            <a:endParaRPr lang="ru-RU"/>
          </a:p>
        </c:txPr>
        <c:crossAx val="1419429136"/>
        <c:crosses val="autoZero"/>
        <c:auto val="1"/>
        <c:lblAlgn val="ctr"/>
        <c:lblOffset val="100"/>
        <c:noMultiLvlLbl val="0"/>
      </c:catAx>
      <c:valAx>
        <c:axId val="1419429136"/>
        <c:scaling>
          <c:orientation val="minMax"/>
          <c:min val="0"/>
        </c:scaling>
        <c:delete val="1"/>
        <c:axPos val="t"/>
        <c:numFmt formatCode="0%" sourceLinked="1"/>
        <c:majorTickMark val="out"/>
        <c:minorTickMark val="none"/>
        <c:tickLblPos val="nextTo"/>
        <c:crossAx val="1419409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val>
            <c:numRef>
              <c:f>Processing!$D$6</c:f>
              <c:numCache>
                <c:formatCode>0%</c:formatCode>
                <c:ptCount val="1"/>
                <c:pt idx="0">
                  <c:v>0.05</c:v>
                </c:pt>
              </c:numCache>
            </c:numRef>
          </c:val>
          <c:extLst>
            <c:ext xmlns:c16="http://schemas.microsoft.com/office/drawing/2014/chart" uri="{C3380CC4-5D6E-409C-BE32-E72D297353CC}">
              <c16:uniqueId val="{00000000-E258-42F4-98F9-2B65DF51D6F4}"/>
            </c:ext>
          </c:extLst>
        </c:ser>
        <c:ser>
          <c:idx val="1"/>
          <c:order val="1"/>
          <c:spPr>
            <a:solidFill>
              <a:schemeClr val="accent2"/>
            </a:solidFill>
            <a:ln w="88900">
              <a:gradFill>
                <a:gsLst>
                  <a:gs pos="0">
                    <a:srgbClr val="0099CC"/>
                  </a:gs>
                  <a:gs pos="100000">
                    <a:srgbClr val="01EFFA"/>
                  </a:gs>
                </a:gsLst>
                <a:lin ang="0" scaled="0"/>
              </a:gradFill>
            </a:ln>
            <a:effectLst/>
          </c:spPr>
          <c:invertIfNegative val="0"/>
          <c:val>
            <c:numRef>
              <c:f>Processing!$E$6</c:f>
              <c:numCache>
                <c:formatCode>0%</c:formatCode>
                <c:ptCount val="1"/>
                <c:pt idx="0">
                  <c:v>1.0915684523809523</c:v>
                </c:pt>
              </c:numCache>
            </c:numRef>
          </c:val>
          <c:extLst>
            <c:ext xmlns:c16="http://schemas.microsoft.com/office/drawing/2014/chart" uri="{C3380CC4-5D6E-409C-BE32-E72D297353CC}">
              <c16:uniqueId val="{00000001-E258-42F4-98F9-2B65DF51D6F4}"/>
            </c:ext>
          </c:extLst>
        </c:ser>
        <c:ser>
          <c:idx val="2"/>
          <c:order val="2"/>
          <c:spPr>
            <a:solidFill>
              <a:schemeClr val="accent3"/>
            </a:solidFill>
            <a:ln>
              <a:noFill/>
            </a:ln>
            <a:effectLst/>
          </c:spPr>
          <c:invertIfNegative val="0"/>
          <c:dPt>
            <c:idx val="0"/>
            <c:invertIfNegative val="0"/>
            <c:bubble3D val="0"/>
            <c:spPr>
              <a:noFill/>
              <a:ln>
                <a:noFill/>
              </a:ln>
              <a:effectLst/>
            </c:spPr>
            <c:extLst>
              <c:ext xmlns:c16="http://schemas.microsoft.com/office/drawing/2014/chart" uri="{C3380CC4-5D6E-409C-BE32-E72D297353CC}">
                <c16:uniqueId val="{00000003-E258-42F4-98F9-2B65DF51D6F4}"/>
              </c:ext>
            </c:extLst>
          </c:dPt>
          <c:val>
            <c:numRef>
              <c:f>Processing!$F$6</c:f>
              <c:numCache>
                <c:formatCode>0%</c:formatCode>
                <c:ptCount val="1"/>
                <c:pt idx="0">
                  <c:v>-9.1568452380952348E-2</c:v>
                </c:pt>
              </c:numCache>
            </c:numRef>
          </c:val>
          <c:extLst>
            <c:ext xmlns:c16="http://schemas.microsoft.com/office/drawing/2014/chart" uri="{C3380CC4-5D6E-409C-BE32-E72D297353CC}">
              <c16:uniqueId val="{00000004-E258-42F4-98F9-2B65DF51D6F4}"/>
            </c:ext>
          </c:extLst>
        </c:ser>
        <c:dLbls>
          <c:showLegendKey val="0"/>
          <c:showVal val="0"/>
          <c:showCatName val="0"/>
          <c:showSerName val="0"/>
          <c:showPercent val="0"/>
          <c:showBubbleSize val="0"/>
        </c:dLbls>
        <c:gapWidth val="500"/>
        <c:overlap val="100"/>
        <c:axId val="1419348976"/>
        <c:axId val="1419375376"/>
      </c:barChart>
      <c:catAx>
        <c:axId val="1419348976"/>
        <c:scaling>
          <c:orientation val="minMax"/>
        </c:scaling>
        <c:delete val="1"/>
        <c:axPos val="l"/>
        <c:majorTickMark val="out"/>
        <c:minorTickMark val="none"/>
        <c:tickLblPos val="nextTo"/>
        <c:crossAx val="1419375376"/>
        <c:crosses val="autoZero"/>
        <c:auto val="1"/>
        <c:lblAlgn val="ctr"/>
        <c:lblOffset val="100"/>
        <c:noMultiLvlLbl val="0"/>
      </c:catAx>
      <c:valAx>
        <c:axId val="1419375376"/>
        <c:scaling>
          <c:orientation val="minMax"/>
          <c:max val="1.1000000000000001"/>
          <c:min val="0"/>
        </c:scaling>
        <c:delete val="1"/>
        <c:axPos val="b"/>
        <c:numFmt formatCode="0%" sourceLinked="1"/>
        <c:majorTickMark val="out"/>
        <c:minorTickMark val="none"/>
        <c:tickLblPos val="nextTo"/>
        <c:crossAx val="1419348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Processing!$O$26</c:f>
              <c:strCache>
                <c:ptCount val="1"/>
                <c:pt idx="0">
                  <c:v>Goals Plan</c:v>
                </c:pt>
              </c:strCache>
            </c:strRef>
          </c:tx>
          <c:spPr>
            <a:gradFill flip="none" rotWithShape="1">
              <a:gsLst>
                <a:gs pos="0">
                  <a:srgbClr val="5B8AFF"/>
                </a:gs>
                <a:gs pos="100000">
                  <a:srgbClr val="3B73FF"/>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Processing!$O$27:$O$29</c:f>
              <c:numCache>
                <c:formatCode>General</c:formatCode>
                <c:ptCount val="3"/>
                <c:pt idx="0">
                  <c:v>7100</c:v>
                </c:pt>
                <c:pt idx="1">
                  <c:v>12500</c:v>
                </c:pt>
                <c:pt idx="2">
                  <c:v>17000</c:v>
                </c:pt>
              </c:numCache>
            </c:numRef>
          </c:val>
          <c:extLst>
            <c:ext xmlns:c16="http://schemas.microsoft.com/office/drawing/2014/chart" uri="{C3380CC4-5D6E-409C-BE32-E72D297353CC}">
              <c16:uniqueId val="{00000000-954F-41F2-AFE6-F3C8B75440CE}"/>
            </c:ext>
          </c:extLst>
        </c:ser>
        <c:ser>
          <c:idx val="1"/>
          <c:order val="1"/>
          <c:tx>
            <c:strRef>
              <c:f>Processing!$P$26</c:f>
              <c:strCache>
                <c:ptCount val="1"/>
                <c:pt idx="0">
                  <c:v>Actual</c:v>
                </c:pt>
              </c:strCache>
            </c:strRef>
          </c:tx>
          <c:spPr>
            <a:noFill/>
            <a:ln>
              <a:solidFill>
                <a:srgbClr val="5882B3">
                  <a:alpha val="70000"/>
                </a:srgbClr>
              </a:solidFill>
            </a:ln>
            <a:effectLst/>
          </c:spPr>
          <c:invertIfNegative val="0"/>
          <c:dLbls>
            <c:dLbl>
              <c:idx val="0"/>
              <c:tx>
                <c:rich>
                  <a:bodyPr/>
                  <a:lstStyle/>
                  <a:p>
                    <a:fld id="{BE2D8112-1833-43A6-A381-6B87F8ED8FD8}" type="CELLRANGE">
                      <a:rPr lang="en-US"/>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954F-41F2-AFE6-F3C8B75440CE}"/>
                </c:ext>
              </c:extLst>
            </c:dLbl>
            <c:dLbl>
              <c:idx val="1"/>
              <c:tx>
                <c:rich>
                  <a:bodyPr/>
                  <a:lstStyle/>
                  <a:p>
                    <a:fld id="{8A737DF2-7582-4D3B-B9DF-B68F1B620425}"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954F-41F2-AFE6-F3C8B75440CE}"/>
                </c:ext>
              </c:extLst>
            </c:dLbl>
            <c:dLbl>
              <c:idx val="2"/>
              <c:tx>
                <c:rich>
                  <a:bodyPr/>
                  <a:lstStyle/>
                  <a:p>
                    <a:fld id="{AE26CE6E-BA8E-41DD-93C1-3B0C2FE5D7B7}"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954F-41F2-AFE6-F3C8B75440C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ru-RU"/>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Processing!$N$27:$N$29</c:f>
              <c:numCache>
                <c:formatCode>General</c:formatCode>
                <c:ptCount val="3"/>
                <c:pt idx="0">
                  <c:v>2028</c:v>
                </c:pt>
                <c:pt idx="1">
                  <c:v>2029</c:v>
                </c:pt>
                <c:pt idx="2">
                  <c:v>2030</c:v>
                </c:pt>
              </c:numCache>
            </c:numRef>
          </c:cat>
          <c:val>
            <c:numRef>
              <c:f>Processing!$P$27:$P$29</c:f>
              <c:numCache>
                <c:formatCode>General</c:formatCode>
                <c:ptCount val="3"/>
                <c:pt idx="0">
                  <c:v>6880</c:v>
                </c:pt>
                <c:pt idx="1">
                  <c:v>11992</c:v>
                </c:pt>
                <c:pt idx="2">
                  <c:v>17507</c:v>
                </c:pt>
              </c:numCache>
            </c:numRef>
          </c:val>
          <c:extLst>
            <c:ext xmlns:c15="http://schemas.microsoft.com/office/drawing/2012/chart" uri="{02D57815-91ED-43cb-92C2-25804820EDAC}">
              <c15:datalabelsRange>
                <c15:f>Processing!$S$27:$S$29</c15:f>
                <c15:dlblRangeCache>
                  <c:ptCount val="3"/>
                  <c:pt idx="1">
                    <c:v>$12.0k</c:v>
                  </c:pt>
                </c15:dlblRangeCache>
              </c15:datalabelsRange>
            </c:ext>
            <c:ext xmlns:c16="http://schemas.microsoft.com/office/drawing/2014/chart" uri="{C3380CC4-5D6E-409C-BE32-E72D297353CC}">
              <c16:uniqueId val="{00000004-954F-41F2-AFE6-F3C8B75440CE}"/>
            </c:ext>
          </c:extLst>
        </c:ser>
        <c:dLbls>
          <c:showLegendKey val="0"/>
          <c:showVal val="0"/>
          <c:showCatName val="0"/>
          <c:showSerName val="0"/>
          <c:showPercent val="0"/>
          <c:showBubbleSize val="0"/>
        </c:dLbls>
        <c:gapWidth val="219"/>
        <c:overlap val="-27"/>
        <c:axId val="1135221823"/>
        <c:axId val="1135229023"/>
      </c:barChart>
      <c:barChart>
        <c:barDir val="col"/>
        <c:grouping val="clustered"/>
        <c:varyColors val="0"/>
        <c:ser>
          <c:idx val="2"/>
          <c:order val="2"/>
          <c:tx>
            <c:strRef>
              <c:f>Processing!$Q$26</c:f>
              <c:strCache>
                <c:ptCount val="1"/>
                <c:pt idx="0">
                  <c:v>Current0</c:v>
                </c:pt>
              </c:strCache>
            </c:strRef>
          </c:tx>
          <c:spPr>
            <a:solidFill>
              <a:schemeClr val="accent3"/>
            </a:solidFill>
            <a:ln>
              <a:noFill/>
            </a:ln>
            <a:effectLst/>
          </c:spPr>
          <c:invertIfNegative val="0"/>
          <c:cat>
            <c:numRef>
              <c:f>Processing!$N$27:$N$29</c:f>
              <c:numCache>
                <c:formatCode>General</c:formatCode>
                <c:ptCount val="3"/>
                <c:pt idx="0">
                  <c:v>2028</c:v>
                </c:pt>
                <c:pt idx="1">
                  <c:v>2029</c:v>
                </c:pt>
                <c:pt idx="2">
                  <c:v>2030</c:v>
                </c:pt>
              </c:numCache>
            </c:numRef>
          </c:cat>
          <c:val>
            <c:numRef>
              <c:f>Processing!$Q$27:$Q$29</c:f>
              <c:numCache>
                <c:formatCode>General</c:formatCode>
                <c:ptCount val="3"/>
                <c:pt idx="0">
                  <c:v>0</c:v>
                </c:pt>
                <c:pt idx="1">
                  <c:v>0</c:v>
                </c:pt>
                <c:pt idx="2">
                  <c:v>0</c:v>
                </c:pt>
              </c:numCache>
            </c:numRef>
          </c:val>
          <c:extLst>
            <c:ext xmlns:c16="http://schemas.microsoft.com/office/drawing/2014/chart" uri="{C3380CC4-5D6E-409C-BE32-E72D297353CC}">
              <c16:uniqueId val="{00000005-954F-41F2-AFE6-F3C8B75440CE}"/>
            </c:ext>
          </c:extLst>
        </c:ser>
        <c:ser>
          <c:idx val="3"/>
          <c:order val="3"/>
          <c:tx>
            <c:strRef>
              <c:f>Processing!$R$26</c:f>
              <c:strCache>
                <c:ptCount val="1"/>
                <c:pt idx="0">
                  <c:v>Current</c:v>
                </c:pt>
              </c:strCache>
            </c:strRef>
          </c:tx>
          <c:spPr>
            <a:gradFill flip="none" rotWithShape="1">
              <a:gsLst>
                <a:gs pos="0">
                  <a:srgbClr val="01EFFA"/>
                </a:gs>
                <a:gs pos="100000">
                  <a:srgbClr val="01C7D1"/>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Processing!$R$27:$R$29</c:f>
              <c:numCache>
                <c:formatCode>General</c:formatCode>
                <c:ptCount val="3"/>
                <c:pt idx="0">
                  <c:v>#N/A</c:v>
                </c:pt>
                <c:pt idx="1">
                  <c:v>11992</c:v>
                </c:pt>
                <c:pt idx="2">
                  <c:v>#N/A</c:v>
                </c:pt>
              </c:numCache>
            </c:numRef>
          </c:val>
          <c:extLst>
            <c:ext xmlns:c16="http://schemas.microsoft.com/office/drawing/2014/chart" uri="{C3380CC4-5D6E-409C-BE32-E72D297353CC}">
              <c16:uniqueId val="{00000006-954F-41F2-AFE6-F3C8B75440CE}"/>
            </c:ext>
          </c:extLst>
        </c:ser>
        <c:dLbls>
          <c:showLegendKey val="0"/>
          <c:showVal val="0"/>
          <c:showCatName val="0"/>
          <c:showSerName val="0"/>
          <c:showPercent val="0"/>
          <c:showBubbleSize val="0"/>
        </c:dLbls>
        <c:gapWidth val="219"/>
        <c:overlap val="-27"/>
        <c:axId val="2082594688"/>
        <c:axId val="2082608128"/>
      </c:barChart>
      <c:catAx>
        <c:axId val="113522182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35229023"/>
        <c:crosses val="autoZero"/>
        <c:auto val="1"/>
        <c:lblAlgn val="ctr"/>
        <c:lblOffset val="100"/>
        <c:noMultiLvlLbl val="0"/>
      </c:catAx>
      <c:valAx>
        <c:axId val="1135229023"/>
        <c:scaling>
          <c:orientation val="minMax"/>
        </c:scaling>
        <c:delete val="1"/>
        <c:axPos val="l"/>
        <c:numFmt formatCode="General" sourceLinked="1"/>
        <c:majorTickMark val="none"/>
        <c:minorTickMark val="none"/>
        <c:tickLblPos val="nextTo"/>
        <c:crossAx val="1135221823"/>
        <c:crosses val="autoZero"/>
        <c:crossBetween val="between"/>
      </c:valAx>
      <c:valAx>
        <c:axId val="2082608128"/>
        <c:scaling>
          <c:orientation val="minMax"/>
        </c:scaling>
        <c:delete val="1"/>
        <c:axPos val="r"/>
        <c:numFmt formatCode="General" sourceLinked="1"/>
        <c:majorTickMark val="out"/>
        <c:minorTickMark val="none"/>
        <c:tickLblPos val="nextTo"/>
        <c:crossAx val="2082594688"/>
        <c:crosses val="max"/>
        <c:crossBetween val="between"/>
      </c:valAx>
      <c:catAx>
        <c:axId val="2082594688"/>
        <c:scaling>
          <c:orientation val="minMax"/>
        </c:scaling>
        <c:delete val="1"/>
        <c:axPos val="b"/>
        <c:numFmt formatCode="General" sourceLinked="1"/>
        <c:majorTickMark val="out"/>
        <c:minorTickMark val="none"/>
        <c:tickLblPos val="nextTo"/>
        <c:crossAx val="2082608128"/>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0">
                  <a:srgbClr val="29A3FF">
                    <a:alpha val="50000"/>
                  </a:srgbClr>
                </a:gs>
                <a:gs pos="100000">
                  <a:srgbClr val="29A3FF">
                    <a:alpha val="0"/>
                  </a:srgbClr>
                </a:gs>
              </a:gsLst>
              <a:path path="circle">
                <a:fillToRect l="50000" t="-80000" r="50000" b="180000"/>
              </a:path>
              <a:tileRect/>
            </a:gradFill>
            <a:ln>
              <a:noFill/>
            </a:ln>
            <a:effectLst/>
          </c:spPr>
          <c:val>
            <c:numRef>
              <c:f>Processing!$B$18:$B$29</c:f>
              <c:numCache>
                <c:formatCode>General</c:formatCode>
                <c:ptCount val="12"/>
                <c:pt idx="0">
                  <c:v>2000</c:v>
                </c:pt>
                <c:pt idx="1">
                  <c:v>1600</c:v>
                </c:pt>
                <c:pt idx="2">
                  <c:v>1400</c:v>
                </c:pt>
                <c:pt idx="3">
                  <c:v>1800</c:v>
                </c:pt>
                <c:pt idx="4">
                  <c:v>2800</c:v>
                </c:pt>
                <c:pt idx="5">
                  <c:v>3240</c:v>
                </c:pt>
                <c:pt idx="6">
                  <c:v>3200</c:v>
                </c:pt>
                <c:pt idx="7">
                  <c:v>3000</c:v>
                </c:pt>
                <c:pt idx="8">
                  <c:v>3200</c:v>
                </c:pt>
                <c:pt idx="9">
                  <c:v>4000</c:v>
                </c:pt>
                <c:pt idx="10">
                  <c:v>3920</c:v>
                </c:pt>
                <c:pt idx="11">
                  <c:v>3200</c:v>
                </c:pt>
              </c:numCache>
            </c:numRef>
          </c:val>
          <c:extLst>
            <c:ext xmlns:c16="http://schemas.microsoft.com/office/drawing/2014/chart" uri="{C3380CC4-5D6E-409C-BE32-E72D297353CC}">
              <c16:uniqueId val="{00000000-2715-4E08-BDFF-C08A8FDF78B8}"/>
            </c:ext>
          </c:extLst>
        </c:ser>
        <c:dLbls>
          <c:showLegendKey val="0"/>
          <c:showVal val="0"/>
          <c:showCatName val="0"/>
          <c:showSerName val="0"/>
          <c:showPercent val="0"/>
          <c:showBubbleSize val="0"/>
        </c:dLbls>
        <c:axId val="2014077872"/>
        <c:axId val="2014067312"/>
      </c:areaChart>
      <c:barChart>
        <c:barDir val="col"/>
        <c:grouping val="clustered"/>
        <c:varyColors val="0"/>
        <c:ser>
          <c:idx val="4"/>
          <c:order val="4"/>
          <c:tx>
            <c:strRef>
              <c:f>Processing!$E$17</c:f>
              <c:strCache>
                <c:ptCount val="1"/>
                <c:pt idx="0">
                  <c:v>Goals</c:v>
                </c:pt>
              </c:strCache>
            </c:strRef>
          </c:tx>
          <c:spPr>
            <a:solidFill>
              <a:srgbClr val="01EFFA">
                <a:alpha val="30000"/>
              </a:srgbClr>
            </a:solidFill>
            <a:ln>
              <a:solidFill>
                <a:srgbClr val="01EFFA"/>
              </a:solidFill>
            </a:ln>
            <a:effectLst/>
          </c:spPr>
          <c:invertIfNegative val="0"/>
          <c:val>
            <c:numRef>
              <c:f>Processing!$E$18:$E$29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2715-4E08-BDFF-C08A8FDF78B8}"/>
            </c:ext>
          </c:extLst>
        </c:ser>
        <c:dLbls>
          <c:showLegendKey val="0"/>
          <c:showVal val="0"/>
          <c:showCatName val="0"/>
          <c:showSerName val="0"/>
          <c:showPercent val="0"/>
          <c:showBubbleSize val="0"/>
        </c:dLbls>
        <c:gapWidth val="80"/>
        <c:axId val="2014077872"/>
        <c:axId val="2014067312"/>
      </c:barChart>
      <c:lineChart>
        <c:grouping val="standard"/>
        <c:varyColors val="0"/>
        <c:ser>
          <c:idx val="0"/>
          <c:order val="0"/>
          <c:tx>
            <c:strRef>
              <c:f>Processing!$B$17</c:f>
              <c:strCache>
                <c:ptCount val="1"/>
                <c:pt idx="0">
                  <c:v>Compare Costs</c:v>
                </c:pt>
              </c:strCache>
            </c:strRef>
          </c:tx>
          <c:spPr>
            <a:ln w="19050" cap="rnd">
              <a:solidFill>
                <a:srgbClr val="29A3FF"/>
              </a:solidFill>
              <a:round/>
            </a:ln>
            <a:effectLst/>
          </c:spPr>
          <c:marker>
            <c:symbol val="none"/>
          </c:marker>
          <c:cat>
            <c:strRef>
              <c:f>Processing!$A$18:$A$29</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Processing!$B$18:$B$29</c:f>
              <c:numCache>
                <c:formatCode>General</c:formatCode>
                <c:ptCount val="12"/>
                <c:pt idx="0">
                  <c:v>2000</c:v>
                </c:pt>
                <c:pt idx="1">
                  <c:v>1600</c:v>
                </c:pt>
                <c:pt idx="2">
                  <c:v>1400</c:v>
                </c:pt>
                <c:pt idx="3">
                  <c:v>1800</c:v>
                </c:pt>
                <c:pt idx="4">
                  <c:v>2800</c:v>
                </c:pt>
                <c:pt idx="5">
                  <c:v>3240</c:v>
                </c:pt>
                <c:pt idx="6">
                  <c:v>3200</c:v>
                </c:pt>
                <c:pt idx="7">
                  <c:v>3000</c:v>
                </c:pt>
                <c:pt idx="8">
                  <c:v>3200</c:v>
                </c:pt>
                <c:pt idx="9">
                  <c:v>4000</c:v>
                </c:pt>
                <c:pt idx="10">
                  <c:v>3920</c:v>
                </c:pt>
                <c:pt idx="11">
                  <c:v>3200</c:v>
                </c:pt>
              </c:numCache>
            </c:numRef>
          </c:val>
          <c:smooth val="1"/>
          <c:extLst>
            <c:ext xmlns:c16="http://schemas.microsoft.com/office/drawing/2014/chart" uri="{C3380CC4-5D6E-409C-BE32-E72D297353CC}">
              <c16:uniqueId val="{00000002-2715-4E08-BDFF-C08A8FDF78B8}"/>
            </c:ext>
          </c:extLst>
        </c:ser>
        <c:ser>
          <c:idx val="3"/>
          <c:order val="3"/>
          <c:tx>
            <c:strRef>
              <c:f>Processing!$D$17</c:f>
              <c:strCache>
                <c:ptCount val="1"/>
                <c:pt idx="0">
                  <c:v>Inflow</c:v>
                </c:pt>
              </c:strCache>
            </c:strRef>
          </c:tx>
          <c:spPr>
            <a:ln w="19050" cap="rnd">
              <a:solidFill>
                <a:srgbClr val="01EFFA"/>
              </a:solidFill>
              <a:round/>
            </a:ln>
            <a:effectLst>
              <a:outerShdw blurRad="50800" dist="38100" dir="5400000" algn="t" rotWithShape="0">
                <a:prstClr val="black">
                  <a:alpha val="40000"/>
                </a:prstClr>
              </a:outerShdw>
            </a:effectLst>
          </c:spPr>
          <c:marker>
            <c:symbol val="none"/>
          </c:marker>
          <c:val>
            <c:numRef>
              <c:f>Processing!$D$18:$D$29</c:f>
              <c:numCache>
                <c:formatCode>General</c:formatCode>
                <c:ptCount val="12"/>
                <c:pt idx="0">
                  <c:v>3200</c:v>
                </c:pt>
                <c:pt idx="1">
                  <c:v>2552</c:v>
                </c:pt>
                <c:pt idx="2">
                  <c:v>2108</c:v>
                </c:pt>
                <c:pt idx="3">
                  <c:v>2012</c:v>
                </c:pt>
                <c:pt idx="4">
                  <c:v>2292</c:v>
                </c:pt>
                <c:pt idx="5">
                  <c:v>2860</c:v>
                </c:pt>
                <c:pt idx="6">
                  <c:v>3540</c:v>
                </c:pt>
                <c:pt idx="7">
                  <c:v>4108</c:v>
                </c:pt>
                <c:pt idx="8">
                  <c:v>4388</c:v>
                </c:pt>
                <c:pt idx="9">
                  <c:v>4292</c:v>
                </c:pt>
                <c:pt idx="10">
                  <c:v>3848</c:v>
                </c:pt>
                <c:pt idx="11">
                  <c:v>3200</c:v>
                </c:pt>
              </c:numCache>
            </c:numRef>
          </c:val>
          <c:smooth val="1"/>
          <c:extLst>
            <c:ext xmlns:c16="http://schemas.microsoft.com/office/drawing/2014/chart" uri="{C3380CC4-5D6E-409C-BE32-E72D297353CC}">
              <c16:uniqueId val="{00000003-2715-4E08-BDFF-C08A8FDF78B8}"/>
            </c:ext>
          </c:extLst>
        </c:ser>
        <c:dLbls>
          <c:showLegendKey val="0"/>
          <c:showVal val="0"/>
          <c:showCatName val="0"/>
          <c:showSerName val="0"/>
          <c:showPercent val="0"/>
          <c:showBubbleSize val="0"/>
        </c:dLbls>
        <c:marker val="1"/>
        <c:smooth val="0"/>
        <c:axId val="2014077872"/>
        <c:axId val="2014067312"/>
      </c:lineChart>
      <c:scatterChart>
        <c:scatterStyle val="lineMarker"/>
        <c:varyColors val="0"/>
        <c:ser>
          <c:idx val="2"/>
          <c:order val="2"/>
          <c:tx>
            <c:strRef>
              <c:f>Processing!$C$17</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29A3FF"/>
              </a:solidFill>
              <a:ln w="12700">
                <a:solidFill>
                  <a:schemeClr val="bg1"/>
                </a:solidFill>
              </a:ln>
              <a:effectLst>
                <a:outerShdw blurRad="50800" dist="38100" dir="5400000" algn="t" rotWithShape="0">
                  <a:prstClr val="black">
                    <a:alpha val="40000"/>
                  </a:prstClr>
                </a:outerShdw>
              </a:effectLst>
            </c:spPr>
          </c:marker>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ru-RU"/>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cap="flat" cmpd="sng" algn="ctr">
                      <a:solidFill>
                        <a:schemeClr val="tx1">
                          <a:lumMod val="35000"/>
                          <a:lumOff val="65000"/>
                        </a:schemeClr>
                      </a:solidFill>
                      <a:round/>
                    </a:ln>
                    <a:effectLst/>
                  </c:spPr>
                </c15:leaderLines>
              </c:ext>
            </c:extLst>
          </c:dLbls>
          <c:errBars>
            <c:errDir val="y"/>
            <c:errBarType val="both"/>
            <c:errValType val="cust"/>
            <c:noEndCap val="1"/>
            <c:plus>
              <c:numRef>
                <c:f>Processing!$C$16</c:f>
                <c:numCache>
                  <c:formatCode>General</c:formatCode>
                  <c:ptCount val="1"/>
                  <c:pt idx="0">
                    <c:v>465.59999999999997</c:v>
                  </c:pt>
                </c:numCache>
              </c:numRef>
            </c:plus>
            <c:minus>
              <c:numRef>
                <c:f>Processing!$C$18:$C$29</c:f>
                <c:numCache>
                  <c:formatCode>General</c:formatCode>
                  <c:ptCount val="12"/>
                  <c:pt idx="0">
                    <c:v>#N/A</c:v>
                  </c:pt>
                  <c:pt idx="1">
                    <c:v>#N/A</c:v>
                  </c:pt>
                  <c:pt idx="2">
                    <c:v>#N/A</c:v>
                  </c:pt>
                  <c:pt idx="3">
                    <c:v>#N/A</c:v>
                  </c:pt>
                  <c:pt idx="4">
                    <c:v>#N/A</c:v>
                  </c:pt>
                  <c:pt idx="5">
                    <c:v>#N/A</c:v>
                  </c:pt>
                  <c:pt idx="6">
                    <c:v>3200</c:v>
                  </c:pt>
                  <c:pt idx="7">
                    <c:v>3000</c:v>
                  </c:pt>
                  <c:pt idx="8">
                    <c:v>3200</c:v>
                  </c:pt>
                  <c:pt idx="9">
                    <c:v>4000</c:v>
                  </c:pt>
                  <c:pt idx="10">
                    <c:v>#N/A</c:v>
                  </c:pt>
                  <c:pt idx="11">
                    <c:v>#N/A</c:v>
                  </c:pt>
                </c:numCache>
              </c:numRef>
            </c:minus>
            <c:spPr>
              <a:noFill/>
              <a:ln w="9525" cap="flat" cmpd="sng" algn="ctr">
                <a:gradFill>
                  <a:gsLst>
                    <a:gs pos="0">
                      <a:srgbClr val="01EFFA"/>
                    </a:gs>
                    <a:gs pos="100000">
                      <a:schemeClr val="accent1">
                        <a:lumMod val="30000"/>
                        <a:lumOff val="70000"/>
                      </a:schemeClr>
                    </a:gs>
                  </a:gsLst>
                  <a:lin ang="5400000" scaled="1"/>
                </a:gradFill>
                <a:round/>
              </a:ln>
              <a:effectLst/>
            </c:spPr>
          </c:errBars>
          <c:yVal>
            <c:numRef>
              <c:f>Processing!$C$18:$C$29</c:f>
              <c:numCache>
                <c:formatCode>General</c:formatCode>
                <c:ptCount val="12"/>
                <c:pt idx="0">
                  <c:v>#N/A</c:v>
                </c:pt>
                <c:pt idx="1">
                  <c:v>#N/A</c:v>
                </c:pt>
                <c:pt idx="2">
                  <c:v>#N/A</c:v>
                </c:pt>
                <c:pt idx="3">
                  <c:v>#N/A</c:v>
                </c:pt>
                <c:pt idx="4">
                  <c:v>#N/A</c:v>
                </c:pt>
                <c:pt idx="5">
                  <c:v>#N/A</c:v>
                </c:pt>
                <c:pt idx="6">
                  <c:v>3200</c:v>
                </c:pt>
                <c:pt idx="7">
                  <c:v>3000</c:v>
                </c:pt>
                <c:pt idx="8">
                  <c:v>3200</c:v>
                </c:pt>
                <c:pt idx="9">
                  <c:v>4000</c:v>
                </c:pt>
                <c:pt idx="10">
                  <c:v>#N/A</c:v>
                </c:pt>
                <c:pt idx="11">
                  <c:v>#N/A</c:v>
                </c:pt>
              </c:numCache>
            </c:numRef>
          </c:yVal>
          <c:smooth val="0"/>
          <c:extLst>
            <c:ext xmlns:c16="http://schemas.microsoft.com/office/drawing/2014/chart" uri="{C3380CC4-5D6E-409C-BE32-E72D297353CC}">
              <c16:uniqueId val="{00000004-2715-4E08-BDFF-C08A8FDF78B8}"/>
            </c:ext>
          </c:extLst>
        </c:ser>
        <c:dLbls>
          <c:showLegendKey val="0"/>
          <c:showVal val="0"/>
          <c:showCatName val="0"/>
          <c:showSerName val="0"/>
          <c:showPercent val="0"/>
          <c:showBubbleSize val="0"/>
        </c:dLbls>
        <c:axId val="2014077872"/>
        <c:axId val="2014067312"/>
      </c:scatterChart>
      <c:catAx>
        <c:axId val="2014077872"/>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2014067312"/>
        <c:crosses val="autoZero"/>
        <c:auto val="1"/>
        <c:lblAlgn val="ctr"/>
        <c:lblOffset val="100"/>
        <c:noMultiLvlLbl val="0"/>
      </c:catAx>
      <c:valAx>
        <c:axId val="2014067312"/>
        <c:scaling>
          <c:orientation val="minMax"/>
        </c:scaling>
        <c:delete val="0"/>
        <c:axPos val="l"/>
        <c:majorGridlines>
          <c:spPr>
            <a:ln w="9525" cap="flat" cmpd="sng" algn="ctr">
              <a:solidFill>
                <a:srgbClr val="29A3FF">
                  <a:alpha val="20000"/>
                </a:srgb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BEFBFF"/>
                </a:solidFill>
                <a:latin typeface="+mn-lt"/>
                <a:ea typeface="+mn-ea"/>
                <a:cs typeface="+mn-cs"/>
              </a:defRPr>
            </a:pPr>
            <a:endParaRPr lang="ru-RU"/>
          </a:p>
        </c:txPr>
        <c:crossAx val="20140778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Processing!$D$8</c:f>
              <c:strCache>
                <c:ptCount val="1"/>
                <c:pt idx="0">
                  <c:v>Budget Load</c:v>
                </c:pt>
              </c:strCache>
            </c:strRef>
          </c:tx>
          <c:spPr>
            <a:solidFill>
              <a:schemeClr val="bg1"/>
            </a:solidFill>
            <a:ln>
              <a:noFill/>
            </a:ln>
          </c:spPr>
          <c:dPt>
            <c:idx val="0"/>
            <c:bubble3D val="0"/>
            <c:spPr>
              <a:solidFill>
                <a:schemeClr val="bg1"/>
              </a:solidFill>
              <a:ln w="19050">
                <a:noFill/>
              </a:ln>
              <a:effectLst/>
            </c:spPr>
            <c:extLst>
              <c:ext xmlns:c16="http://schemas.microsoft.com/office/drawing/2014/chart" uri="{C3380CC4-5D6E-409C-BE32-E72D297353CC}">
                <c16:uniqueId val="{00000001-18D5-423B-93A0-1AED71021EDA}"/>
              </c:ext>
            </c:extLst>
          </c:dPt>
          <c:dPt>
            <c:idx val="1"/>
            <c:bubble3D val="0"/>
            <c:spPr>
              <a:solidFill>
                <a:schemeClr val="bg1">
                  <a:alpha val="20000"/>
                </a:schemeClr>
              </a:solidFill>
              <a:ln w="19050">
                <a:noFill/>
              </a:ln>
              <a:effectLst/>
            </c:spPr>
            <c:extLst>
              <c:ext xmlns:c16="http://schemas.microsoft.com/office/drawing/2014/chart" uri="{C3380CC4-5D6E-409C-BE32-E72D297353CC}">
                <c16:uniqueId val="{00000003-18D5-423B-93A0-1AED71021EDA}"/>
              </c:ext>
            </c:extLst>
          </c:dPt>
          <c:val>
            <c:numRef>
              <c:f>Processing!$E$8:$F$8</c:f>
              <c:numCache>
                <c:formatCode>0%</c:formatCode>
                <c:ptCount val="2"/>
                <c:pt idx="0">
                  <c:v>0.18354640151515156</c:v>
                </c:pt>
                <c:pt idx="1">
                  <c:v>0.81645359848484844</c:v>
                </c:pt>
              </c:numCache>
            </c:numRef>
          </c:val>
          <c:extLst>
            <c:ext xmlns:c16="http://schemas.microsoft.com/office/drawing/2014/chart" uri="{C3380CC4-5D6E-409C-BE32-E72D297353CC}">
              <c16:uniqueId val="{00000004-18D5-423B-93A0-1AED71021EDA}"/>
            </c:ext>
          </c:extLst>
        </c:ser>
        <c:dLbls>
          <c:showLegendKey val="0"/>
          <c:showVal val="0"/>
          <c:showCatName val="0"/>
          <c:showSerName val="0"/>
          <c:showPercent val="0"/>
          <c:showBubbleSize val="0"/>
          <c:showLeaderLines val="1"/>
        </c:dLbls>
        <c:firstSliceAng val="0"/>
        <c:holeSize val="9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blipFill>
              <a:blip xmlns:r="http://schemas.openxmlformats.org/officeDocument/2006/relationships" r:embed="rId3"/>
              <a:stretch>
                <a:fillRect/>
              </a:stretch>
            </a:blipFill>
            <a:ln>
              <a:noFill/>
            </a:ln>
            <a:effectLst/>
          </c:spPr>
          <c:invertIfNegative val="0"/>
          <c:val>
            <c:numRef>
              <c:f>Processing!$D$33</c:f>
              <c:numCache>
                <c:formatCode>General</c:formatCode>
                <c:ptCount val="1"/>
                <c:pt idx="0">
                  <c:v>10</c:v>
                </c:pt>
              </c:numCache>
            </c:numRef>
          </c:val>
          <c:extLst>
            <c:ext xmlns:c16="http://schemas.microsoft.com/office/drawing/2014/chart" uri="{C3380CC4-5D6E-409C-BE32-E72D297353CC}">
              <c16:uniqueId val="{00000000-63DE-4E38-ABE0-0D2A839D4FD5}"/>
            </c:ext>
          </c:extLst>
        </c:ser>
        <c:ser>
          <c:idx val="1"/>
          <c:order val="1"/>
          <c:spPr>
            <a:blipFill>
              <a:blip xmlns:r="http://schemas.openxmlformats.org/officeDocument/2006/relationships" r:embed="rId4"/>
              <a:stretch>
                <a:fillRect/>
              </a:stretch>
            </a:blipFill>
            <a:ln>
              <a:noFill/>
            </a:ln>
            <a:effectLst/>
          </c:spPr>
          <c:invertIfNegative val="0"/>
          <c:val>
            <c:numRef>
              <c:f>Processing!$D$34</c:f>
              <c:numCache>
                <c:formatCode>General</c:formatCode>
                <c:ptCount val="1"/>
                <c:pt idx="0">
                  <c:v>10</c:v>
                </c:pt>
              </c:numCache>
            </c:numRef>
          </c:val>
          <c:extLst>
            <c:ext xmlns:c16="http://schemas.microsoft.com/office/drawing/2014/chart" uri="{C3380CC4-5D6E-409C-BE32-E72D297353CC}">
              <c16:uniqueId val="{00000001-63DE-4E38-ABE0-0D2A839D4FD5}"/>
            </c:ext>
          </c:extLst>
        </c:ser>
        <c:dLbls>
          <c:showLegendKey val="0"/>
          <c:showVal val="0"/>
          <c:showCatName val="0"/>
          <c:showSerName val="0"/>
          <c:showPercent val="0"/>
          <c:showBubbleSize val="0"/>
        </c:dLbls>
        <c:gapWidth val="0"/>
        <c:overlap val="100"/>
        <c:axId val="1135119103"/>
        <c:axId val="1135143583"/>
      </c:barChart>
      <c:catAx>
        <c:axId val="1135119103"/>
        <c:scaling>
          <c:orientation val="minMax"/>
        </c:scaling>
        <c:delete val="1"/>
        <c:axPos val="b"/>
        <c:majorTickMark val="out"/>
        <c:minorTickMark val="none"/>
        <c:tickLblPos val="nextTo"/>
        <c:crossAx val="1135143583"/>
        <c:crosses val="autoZero"/>
        <c:auto val="1"/>
        <c:lblAlgn val="ctr"/>
        <c:lblOffset val="100"/>
        <c:noMultiLvlLbl val="0"/>
      </c:catAx>
      <c:valAx>
        <c:axId val="1135143583"/>
        <c:scaling>
          <c:orientation val="minMax"/>
          <c:max val="10"/>
          <c:min val="0"/>
        </c:scaling>
        <c:delete val="1"/>
        <c:axPos val="l"/>
        <c:numFmt formatCode="General" sourceLinked="1"/>
        <c:majorTickMark val="out"/>
        <c:minorTickMark val="none"/>
        <c:tickLblPos val="nextTo"/>
        <c:crossAx val="113511910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blipFill>
              <a:blip xmlns:r="http://schemas.openxmlformats.org/officeDocument/2006/relationships" r:embed="rId3"/>
              <a:stretch>
                <a:fillRect/>
              </a:stretch>
            </a:blipFill>
            <a:ln>
              <a:noFill/>
            </a:ln>
            <a:effectLst/>
          </c:spPr>
          <c:invertIfNegative val="0"/>
          <c:val>
            <c:numRef>
              <c:f>Processing!$E$33</c:f>
              <c:numCache>
                <c:formatCode>General</c:formatCode>
                <c:ptCount val="1"/>
                <c:pt idx="0">
                  <c:v>0</c:v>
                </c:pt>
              </c:numCache>
            </c:numRef>
          </c:val>
          <c:extLst>
            <c:ext xmlns:c16="http://schemas.microsoft.com/office/drawing/2014/chart" uri="{C3380CC4-5D6E-409C-BE32-E72D297353CC}">
              <c16:uniqueId val="{00000000-1AF3-41A0-9F52-4CB138168A9D}"/>
            </c:ext>
          </c:extLst>
        </c:ser>
        <c:ser>
          <c:idx val="1"/>
          <c:order val="1"/>
          <c:spPr>
            <a:blipFill>
              <a:blip xmlns:r="http://schemas.openxmlformats.org/officeDocument/2006/relationships" r:embed="rId4"/>
              <a:stretch>
                <a:fillRect/>
              </a:stretch>
            </a:blipFill>
            <a:ln>
              <a:noFill/>
            </a:ln>
            <a:effectLst/>
          </c:spPr>
          <c:invertIfNegative val="0"/>
          <c:val>
            <c:numRef>
              <c:f>Processing!$E$34</c:f>
              <c:numCache>
                <c:formatCode>General</c:formatCode>
                <c:ptCount val="1"/>
                <c:pt idx="0">
                  <c:v>10</c:v>
                </c:pt>
              </c:numCache>
            </c:numRef>
          </c:val>
          <c:extLst>
            <c:ext xmlns:c16="http://schemas.microsoft.com/office/drawing/2014/chart" uri="{C3380CC4-5D6E-409C-BE32-E72D297353CC}">
              <c16:uniqueId val="{00000001-1AF3-41A0-9F52-4CB138168A9D}"/>
            </c:ext>
          </c:extLst>
        </c:ser>
        <c:dLbls>
          <c:showLegendKey val="0"/>
          <c:showVal val="0"/>
          <c:showCatName val="0"/>
          <c:showSerName val="0"/>
          <c:showPercent val="0"/>
          <c:showBubbleSize val="0"/>
        </c:dLbls>
        <c:gapWidth val="0"/>
        <c:overlap val="100"/>
        <c:axId val="1933000816"/>
        <c:axId val="1933004176"/>
      </c:barChart>
      <c:catAx>
        <c:axId val="1933000816"/>
        <c:scaling>
          <c:orientation val="minMax"/>
        </c:scaling>
        <c:delete val="1"/>
        <c:axPos val="b"/>
        <c:majorTickMark val="none"/>
        <c:minorTickMark val="none"/>
        <c:tickLblPos val="nextTo"/>
        <c:crossAx val="1933004176"/>
        <c:crosses val="autoZero"/>
        <c:auto val="1"/>
        <c:lblAlgn val="ctr"/>
        <c:lblOffset val="100"/>
        <c:noMultiLvlLbl val="0"/>
      </c:catAx>
      <c:valAx>
        <c:axId val="1933004176"/>
        <c:scaling>
          <c:orientation val="minMax"/>
          <c:max val="10"/>
          <c:min val="0"/>
        </c:scaling>
        <c:delete val="1"/>
        <c:axPos val="l"/>
        <c:numFmt formatCode="General" sourceLinked="1"/>
        <c:majorTickMark val="none"/>
        <c:minorTickMark val="none"/>
        <c:tickLblPos val="nextTo"/>
        <c:crossAx val="19330008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a:noFill/>
            </a:ln>
          </c:spPr>
          <c:dPt>
            <c:idx val="0"/>
            <c:bubble3D val="0"/>
            <c:spPr>
              <a:solidFill>
                <a:srgbClr val="142244"/>
              </a:solidFill>
              <a:ln w="19050">
                <a:noFill/>
              </a:ln>
              <a:effectLst/>
            </c:spPr>
            <c:extLst>
              <c:ext xmlns:c16="http://schemas.microsoft.com/office/drawing/2014/chart" uri="{C3380CC4-5D6E-409C-BE32-E72D297353CC}">
                <c16:uniqueId val="{00000001-FA0C-465C-8512-7C83B1976A64}"/>
              </c:ext>
            </c:extLst>
          </c:dPt>
          <c:dPt>
            <c:idx val="1"/>
            <c:bubble3D val="0"/>
            <c:spPr>
              <a:solidFill>
                <a:srgbClr val="16BBC9"/>
              </a:solidFill>
              <a:ln w="19050">
                <a:noFill/>
              </a:ln>
              <a:effectLst/>
            </c:spPr>
            <c:extLst>
              <c:ext xmlns:c16="http://schemas.microsoft.com/office/drawing/2014/chart" uri="{C3380CC4-5D6E-409C-BE32-E72D297353CC}">
                <c16:uniqueId val="{00000003-FA0C-465C-8512-7C83B1976A64}"/>
              </c:ext>
            </c:extLst>
          </c:dPt>
          <c:dPt>
            <c:idx val="2"/>
            <c:bubble3D val="0"/>
            <c:spPr>
              <a:solidFill>
                <a:srgbClr val="0070C0"/>
              </a:solidFill>
              <a:ln w="19050">
                <a:noFill/>
              </a:ln>
              <a:effectLst/>
            </c:spPr>
            <c:extLst>
              <c:ext xmlns:c16="http://schemas.microsoft.com/office/drawing/2014/chart" uri="{C3380CC4-5D6E-409C-BE32-E72D297353CC}">
                <c16:uniqueId val="{00000005-FA0C-465C-8512-7C83B1976A64}"/>
              </c:ext>
            </c:extLst>
          </c:dPt>
          <c:dPt>
            <c:idx val="3"/>
            <c:bubble3D val="0"/>
            <c:spPr>
              <a:solidFill>
                <a:srgbClr val="01EFFA"/>
              </a:solidFill>
              <a:ln w="19050">
                <a:noFill/>
              </a:ln>
              <a:effectLst/>
            </c:spPr>
            <c:extLst>
              <c:ext xmlns:c16="http://schemas.microsoft.com/office/drawing/2014/chart" uri="{C3380CC4-5D6E-409C-BE32-E72D297353CC}">
                <c16:uniqueId val="{00000007-FA0C-465C-8512-7C83B1976A64}"/>
              </c:ext>
            </c:extLst>
          </c:dPt>
          <c:dPt>
            <c:idx val="4"/>
            <c:bubble3D val="0"/>
            <c:spPr>
              <a:solidFill>
                <a:srgbClr val="5882B3"/>
              </a:solidFill>
              <a:ln w="19050">
                <a:noFill/>
              </a:ln>
              <a:effectLst/>
            </c:spPr>
            <c:extLst>
              <c:ext xmlns:c16="http://schemas.microsoft.com/office/drawing/2014/chart" uri="{C3380CC4-5D6E-409C-BE32-E72D297353CC}">
                <c16:uniqueId val="{00000009-FA0C-465C-8512-7C83B1976A64}"/>
              </c:ext>
            </c:extLst>
          </c:dPt>
          <c:dPt>
            <c:idx val="5"/>
            <c:bubble3D val="0"/>
            <c:spPr>
              <a:solidFill>
                <a:srgbClr val="B2B5C7"/>
              </a:solidFill>
              <a:ln w="19050">
                <a:noFill/>
              </a:ln>
              <a:effectLst/>
            </c:spPr>
            <c:extLst>
              <c:ext xmlns:c16="http://schemas.microsoft.com/office/drawing/2014/chart" uri="{C3380CC4-5D6E-409C-BE32-E72D297353CC}">
                <c16:uniqueId val="{0000000B-FA0C-465C-8512-7C83B1976A64}"/>
              </c:ext>
            </c:extLst>
          </c:dPt>
          <c:cat>
            <c:strRef>
              <c:f>Processing!$F$18:$F$23</c:f>
              <c:strCache>
                <c:ptCount val="6"/>
                <c:pt idx="0">
                  <c:v>Housing</c:v>
                </c:pt>
                <c:pt idx="1">
                  <c:v>Food</c:v>
                </c:pt>
                <c:pt idx="2">
                  <c:v>Transport</c:v>
                </c:pt>
                <c:pt idx="3">
                  <c:v>Shopping</c:v>
                </c:pt>
                <c:pt idx="4">
                  <c:v>Gym</c:v>
                </c:pt>
                <c:pt idx="5">
                  <c:v>Other</c:v>
                </c:pt>
              </c:strCache>
            </c:strRef>
          </c:cat>
          <c:val>
            <c:numRef>
              <c:f>Processing!$G$18:$G$23</c:f>
              <c:numCache>
                <c:formatCode>0%</c:formatCode>
                <c:ptCount val="6"/>
                <c:pt idx="0">
                  <c:v>0.29232261434007312</c:v>
                </c:pt>
                <c:pt idx="1">
                  <c:v>0.17145415205550996</c:v>
                </c:pt>
                <c:pt idx="2">
                  <c:v>0.14108781616056107</c:v>
                </c:pt>
                <c:pt idx="3">
                  <c:v>0.13638737596060582</c:v>
                </c:pt>
                <c:pt idx="4">
                  <c:v>0.1986868611504887</c:v>
                </c:pt>
                <c:pt idx="5">
                  <c:v>6.0061180332761324E-2</c:v>
                </c:pt>
              </c:numCache>
            </c:numRef>
          </c:val>
          <c:extLst>
            <c:ext xmlns:c16="http://schemas.microsoft.com/office/drawing/2014/chart" uri="{C3380CC4-5D6E-409C-BE32-E72D297353CC}">
              <c16:uniqueId val="{0000000C-FA0C-465C-8512-7C83B1976A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23000">
                  <a:schemeClr val="tx2">
                    <a:lumMod val="75000"/>
                    <a:lumOff val="25000"/>
                  </a:schemeClr>
                </a:gs>
                <a:gs pos="83000">
                  <a:srgbClr val="045275">
                    <a:alpha val="0"/>
                  </a:srgbClr>
                </a:gs>
              </a:gsLst>
              <a:path path="circle">
                <a:fillToRect l="50000" t="-80000" r="50000" b="180000"/>
              </a:path>
              <a:tileRect/>
            </a:gradFill>
            <a:ln>
              <a:noFill/>
            </a:ln>
            <a:effectLst/>
          </c:spPr>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extLst>
            <c:ext xmlns:c16="http://schemas.microsoft.com/office/drawing/2014/chart" uri="{C3380CC4-5D6E-409C-BE32-E72D297353CC}">
              <c16:uniqueId val="{00000000-13E4-4747-B01A-28CB8B8AB9E3}"/>
            </c:ext>
          </c:extLst>
        </c:ser>
        <c:dLbls>
          <c:showLegendKey val="0"/>
          <c:showVal val="0"/>
          <c:showCatName val="0"/>
          <c:showSerName val="0"/>
          <c:showPercent val="0"/>
          <c:showBubbleSize val="0"/>
        </c:dLbls>
        <c:axId val="1124306239"/>
        <c:axId val="1124306719"/>
      </c:areaChart>
      <c:lineChart>
        <c:grouping val="standard"/>
        <c:varyColors val="0"/>
        <c:ser>
          <c:idx val="0"/>
          <c:order val="0"/>
          <c:tx>
            <c:strRef>
              <c:f>Processing!$B$1</c:f>
              <c:strCache>
                <c:ptCount val="1"/>
                <c:pt idx="0">
                  <c:v>Value</c:v>
                </c:pt>
              </c:strCache>
            </c:strRef>
          </c:tx>
          <c:spPr>
            <a:ln w="19050" cap="rnd">
              <a:gradFill>
                <a:gsLst>
                  <a:gs pos="28000">
                    <a:srgbClr val="29A3FF"/>
                  </a:gs>
                  <a:gs pos="70000">
                    <a:srgbClr val="01EFFA"/>
                  </a:gs>
                </a:gsLst>
                <a:lin ang="0" scaled="0"/>
              </a:gradFill>
              <a:round/>
            </a:ln>
            <a:effectLst/>
          </c:spPr>
          <c:marker>
            <c:symbol val="none"/>
          </c:marker>
          <c:cat>
            <c:strRef>
              <c:f>Processing!$A$2:$A$13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smooth val="1"/>
          <c:extLst>
            <c:ext xmlns:c16="http://schemas.microsoft.com/office/drawing/2014/chart" uri="{C3380CC4-5D6E-409C-BE32-E72D297353CC}">
              <c16:uniqueId val="{00000001-13E4-4747-B01A-28CB8B8AB9E3}"/>
            </c:ext>
          </c:extLst>
        </c:ser>
        <c:dLbls>
          <c:showLegendKey val="0"/>
          <c:showVal val="0"/>
          <c:showCatName val="0"/>
          <c:showSerName val="0"/>
          <c:showPercent val="0"/>
          <c:showBubbleSize val="0"/>
        </c:dLbls>
        <c:marker val="1"/>
        <c:smooth val="0"/>
        <c:axId val="1124306239"/>
        <c:axId val="1124306719"/>
      </c:lineChart>
      <c:scatterChart>
        <c:scatterStyle val="lineMarker"/>
        <c:varyColors val="0"/>
        <c:ser>
          <c:idx val="2"/>
          <c:order val="2"/>
          <c:tx>
            <c:strRef>
              <c:f>Processing!$C$1</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01EFFA"/>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0"/>
            <c:plus>
              <c:numLit>
                <c:formatCode>General</c:formatCode>
                <c:ptCount val="1"/>
                <c:pt idx="0">
                  <c:v>1</c:v>
                </c:pt>
              </c:numLit>
            </c:plus>
            <c:minus>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minus>
            <c:spPr>
              <a:noFill/>
              <a:ln w="9525" cap="flat" cmpd="sng" algn="ctr">
                <a:gradFill>
                  <a:gsLst>
                    <a:gs pos="0">
                      <a:srgbClr val="01EFFA"/>
                    </a:gs>
                    <a:gs pos="90000">
                      <a:srgbClr val="01EFFA">
                        <a:alpha val="0"/>
                      </a:srgbClr>
                    </a:gs>
                  </a:gsLst>
                  <a:lin ang="5400000" scaled="1"/>
                </a:gradFill>
                <a:round/>
              </a:ln>
              <a:effectLst/>
            </c:spPr>
          </c:errBars>
          <c:yVal>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yVal>
          <c:smooth val="0"/>
          <c:extLst>
            <c:ext xmlns:c16="http://schemas.microsoft.com/office/drawing/2014/chart" uri="{C3380CC4-5D6E-409C-BE32-E72D297353CC}">
              <c16:uniqueId val="{00000002-13E4-4747-B01A-28CB8B8AB9E3}"/>
            </c:ext>
          </c:extLst>
        </c:ser>
        <c:dLbls>
          <c:showLegendKey val="0"/>
          <c:showVal val="0"/>
          <c:showCatName val="0"/>
          <c:showSerName val="0"/>
          <c:showPercent val="0"/>
          <c:showBubbleSize val="0"/>
        </c:dLbls>
        <c:axId val="1124306239"/>
        <c:axId val="1124306719"/>
      </c:scatterChart>
      <c:catAx>
        <c:axId val="1124306239"/>
        <c:scaling>
          <c:orientation val="minMax"/>
        </c:scaling>
        <c:delete val="1"/>
        <c:axPos val="b"/>
        <c:numFmt formatCode="General" sourceLinked="1"/>
        <c:majorTickMark val="none"/>
        <c:minorTickMark val="none"/>
        <c:tickLblPos val="nextTo"/>
        <c:crossAx val="1124306719"/>
        <c:crosses val="autoZero"/>
        <c:auto val="1"/>
        <c:lblAlgn val="ctr"/>
        <c:lblOffset val="100"/>
        <c:noMultiLvlLbl val="0"/>
      </c:catAx>
      <c:valAx>
        <c:axId val="1124306719"/>
        <c:scaling>
          <c:orientation val="minMax"/>
        </c:scaling>
        <c:delete val="1"/>
        <c:axPos val="l"/>
        <c:numFmt formatCode="General" sourceLinked="1"/>
        <c:majorTickMark val="none"/>
        <c:minorTickMark val="none"/>
        <c:tickLblPos val="nextTo"/>
        <c:crossAx val="1124306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Processing!$D$8</c:f>
              <c:strCache>
                <c:ptCount val="1"/>
                <c:pt idx="0">
                  <c:v>Budget Load</c:v>
                </c:pt>
              </c:strCache>
            </c:strRef>
          </c:tx>
          <c:spPr>
            <a:solidFill>
              <a:schemeClr val="bg1"/>
            </a:solidFill>
            <a:ln>
              <a:noFill/>
            </a:ln>
          </c:spPr>
          <c:dPt>
            <c:idx val="0"/>
            <c:bubble3D val="0"/>
            <c:spPr>
              <a:solidFill>
                <a:schemeClr val="bg1"/>
              </a:solidFill>
              <a:ln w="19050">
                <a:noFill/>
              </a:ln>
              <a:effectLst/>
            </c:spPr>
            <c:extLst>
              <c:ext xmlns:c16="http://schemas.microsoft.com/office/drawing/2014/chart" uri="{C3380CC4-5D6E-409C-BE32-E72D297353CC}">
                <c16:uniqueId val="{00000001-6950-4131-9674-2A7054038FF8}"/>
              </c:ext>
            </c:extLst>
          </c:dPt>
          <c:dPt>
            <c:idx val="1"/>
            <c:bubble3D val="0"/>
            <c:spPr>
              <a:solidFill>
                <a:schemeClr val="bg1">
                  <a:alpha val="20000"/>
                </a:schemeClr>
              </a:solidFill>
              <a:ln w="19050">
                <a:noFill/>
              </a:ln>
              <a:effectLst/>
            </c:spPr>
            <c:extLst>
              <c:ext xmlns:c16="http://schemas.microsoft.com/office/drawing/2014/chart" uri="{C3380CC4-5D6E-409C-BE32-E72D297353CC}">
                <c16:uniqueId val="{00000003-6950-4131-9674-2A7054038FF8}"/>
              </c:ext>
            </c:extLst>
          </c:dPt>
          <c:val>
            <c:numRef>
              <c:f>Processing!$E$8:$F$8</c:f>
              <c:numCache>
                <c:formatCode>0%</c:formatCode>
                <c:ptCount val="2"/>
                <c:pt idx="0">
                  <c:v>0.18354640151515156</c:v>
                </c:pt>
                <c:pt idx="1">
                  <c:v>0.81645359848484844</c:v>
                </c:pt>
              </c:numCache>
            </c:numRef>
          </c:val>
          <c:extLst>
            <c:ext xmlns:c16="http://schemas.microsoft.com/office/drawing/2014/chart" uri="{C3380CC4-5D6E-409C-BE32-E72D297353CC}">
              <c16:uniqueId val="{00000004-6950-4131-9674-2A7054038FF8}"/>
            </c:ext>
          </c:extLst>
        </c:ser>
        <c:dLbls>
          <c:showLegendKey val="0"/>
          <c:showVal val="0"/>
          <c:showCatName val="0"/>
          <c:showSerName val="0"/>
          <c:showPercent val="0"/>
          <c:showBubbleSize val="0"/>
          <c:showLeaderLines val="1"/>
        </c:dLbls>
        <c:firstSliceAng val="0"/>
        <c:holeSize val="9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7FAAEC"/>
            </a:solidFill>
            <a:ln w="25400">
              <a:solidFill>
                <a:srgbClr val="012339"/>
              </a:solidFill>
            </a:ln>
            <a:effectLst/>
          </c:spPr>
          <c:invertIfNegative val="0"/>
          <c:cat>
            <c:strRef>
              <c:f>Processing!$D$2:$D$5</c:f>
              <c:strCache>
                <c:ptCount val="4"/>
                <c:pt idx="0">
                  <c:v>Home</c:v>
                </c:pt>
                <c:pt idx="1">
                  <c:v>Travel</c:v>
                </c:pt>
                <c:pt idx="2">
                  <c:v>Drive</c:v>
                </c:pt>
                <c:pt idx="3">
                  <c:v>Hobby</c:v>
                </c:pt>
              </c:strCache>
            </c:strRef>
          </c:cat>
          <c:val>
            <c:numRef>
              <c:f>Processing!$E$2:$E$5</c:f>
              <c:numCache>
                <c:formatCode>0%</c:formatCode>
                <c:ptCount val="4"/>
                <c:pt idx="0">
                  <c:v>1.1308571428571428</c:v>
                </c:pt>
                <c:pt idx="1">
                  <c:v>0.97624999999999995</c:v>
                </c:pt>
                <c:pt idx="2">
                  <c:v>1.0596666666666668</c:v>
                </c:pt>
                <c:pt idx="3">
                  <c:v>1.1995</c:v>
                </c:pt>
              </c:numCache>
            </c:numRef>
          </c:val>
          <c:extLst>
            <c:ext xmlns:c16="http://schemas.microsoft.com/office/drawing/2014/chart" uri="{C3380CC4-5D6E-409C-BE32-E72D297353CC}">
              <c16:uniqueId val="{00000000-E0E8-4E42-8BB7-FB6F452808CE}"/>
            </c:ext>
          </c:extLst>
        </c:ser>
        <c:ser>
          <c:idx val="1"/>
          <c:order val="1"/>
          <c:spPr>
            <a:solidFill>
              <a:srgbClr val="003258"/>
            </a:solidFill>
            <a:ln w="25400">
              <a:solidFill>
                <a:srgbClr val="012339"/>
              </a:solidFill>
            </a:ln>
            <a:effectLst/>
          </c:spPr>
          <c:invertIfNegative val="0"/>
          <c:cat>
            <c:strRef>
              <c:f>Processing!$D$2:$D$5</c:f>
              <c:strCache>
                <c:ptCount val="4"/>
                <c:pt idx="0">
                  <c:v>Home</c:v>
                </c:pt>
                <c:pt idx="1">
                  <c:v>Travel</c:v>
                </c:pt>
                <c:pt idx="2">
                  <c:v>Drive</c:v>
                </c:pt>
                <c:pt idx="3">
                  <c:v>Hobby</c:v>
                </c:pt>
              </c:strCache>
            </c:strRef>
          </c:cat>
          <c:val>
            <c:numRef>
              <c:f>Processing!$F$2:$F$5</c:f>
              <c:numCache>
                <c:formatCode>0%</c:formatCode>
                <c:ptCount val="4"/>
                <c:pt idx="0">
                  <c:v>0</c:v>
                </c:pt>
                <c:pt idx="1">
                  <c:v>2.3750000000000049E-2</c:v>
                </c:pt>
                <c:pt idx="2">
                  <c:v>0</c:v>
                </c:pt>
                <c:pt idx="3">
                  <c:v>0</c:v>
                </c:pt>
              </c:numCache>
            </c:numRef>
          </c:val>
          <c:extLst>
            <c:ext xmlns:c16="http://schemas.microsoft.com/office/drawing/2014/chart" uri="{C3380CC4-5D6E-409C-BE32-E72D297353CC}">
              <c16:uniqueId val="{00000001-E0E8-4E42-8BB7-FB6F452808CE}"/>
            </c:ext>
          </c:extLst>
        </c:ser>
        <c:dLbls>
          <c:showLegendKey val="0"/>
          <c:showVal val="0"/>
          <c:showCatName val="0"/>
          <c:showSerName val="0"/>
          <c:showPercent val="0"/>
          <c:showBubbleSize val="0"/>
        </c:dLbls>
        <c:gapWidth val="500"/>
        <c:overlap val="100"/>
        <c:axId val="1419409936"/>
        <c:axId val="1419429136"/>
      </c:barChart>
      <c:catAx>
        <c:axId val="1419409936"/>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rgbClr val="747FA4"/>
                </a:solidFill>
                <a:latin typeface="+mn-lt"/>
                <a:ea typeface="+mn-ea"/>
                <a:cs typeface="+mn-cs"/>
              </a:defRPr>
            </a:pPr>
            <a:endParaRPr lang="ru-RU"/>
          </a:p>
        </c:txPr>
        <c:crossAx val="1419429136"/>
        <c:crosses val="autoZero"/>
        <c:auto val="1"/>
        <c:lblAlgn val="ctr"/>
        <c:lblOffset val="100"/>
        <c:noMultiLvlLbl val="0"/>
      </c:catAx>
      <c:valAx>
        <c:axId val="1419429136"/>
        <c:scaling>
          <c:orientation val="minMax"/>
          <c:min val="0"/>
        </c:scaling>
        <c:delete val="1"/>
        <c:axPos val="t"/>
        <c:numFmt formatCode="0%" sourceLinked="1"/>
        <c:majorTickMark val="out"/>
        <c:minorTickMark val="none"/>
        <c:tickLblPos val="nextTo"/>
        <c:crossAx val="1419409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val>
            <c:numRef>
              <c:f>Processing!$D$6</c:f>
              <c:numCache>
                <c:formatCode>0%</c:formatCode>
                <c:ptCount val="1"/>
                <c:pt idx="0">
                  <c:v>0.05</c:v>
                </c:pt>
              </c:numCache>
            </c:numRef>
          </c:val>
          <c:extLst>
            <c:ext xmlns:c16="http://schemas.microsoft.com/office/drawing/2014/chart" uri="{C3380CC4-5D6E-409C-BE32-E72D297353CC}">
              <c16:uniqueId val="{00000000-57A1-4231-80BA-6750B51BE84A}"/>
            </c:ext>
          </c:extLst>
        </c:ser>
        <c:ser>
          <c:idx val="1"/>
          <c:order val="1"/>
          <c:spPr>
            <a:solidFill>
              <a:schemeClr val="accent2"/>
            </a:solidFill>
            <a:ln w="88900">
              <a:gradFill>
                <a:gsLst>
                  <a:gs pos="0">
                    <a:srgbClr val="0099CC"/>
                  </a:gs>
                  <a:gs pos="100000">
                    <a:srgbClr val="01EFFA"/>
                  </a:gs>
                </a:gsLst>
                <a:lin ang="0" scaled="0"/>
              </a:gradFill>
            </a:ln>
            <a:effectLst/>
          </c:spPr>
          <c:invertIfNegative val="0"/>
          <c:val>
            <c:numRef>
              <c:f>Processing!$E$6</c:f>
              <c:numCache>
                <c:formatCode>0%</c:formatCode>
                <c:ptCount val="1"/>
                <c:pt idx="0">
                  <c:v>1.0915684523809523</c:v>
                </c:pt>
              </c:numCache>
            </c:numRef>
          </c:val>
          <c:extLst>
            <c:ext xmlns:c16="http://schemas.microsoft.com/office/drawing/2014/chart" uri="{C3380CC4-5D6E-409C-BE32-E72D297353CC}">
              <c16:uniqueId val="{00000001-57A1-4231-80BA-6750B51BE84A}"/>
            </c:ext>
          </c:extLst>
        </c:ser>
        <c:ser>
          <c:idx val="2"/>
          <c:order val="2"/>
          <c:spPr>
            <a:solidFill>
              <a:schemeClr val="accent3"/>
            </a:solidFill>
            <a:ln>
              <a:noFill/>
            </a:ln>
            <a:effectLst/>
          </c:spPr>
          <c:invertIfNegative val="0"/>
          <c:dPt>
            <c:idx val="0"/>
            <c:invertIfNegative val="0"/>
            <c:bubble3D val="0"/>
            <c:spPr>
              <a:noFill/>
              <a:ln>
                <a:noFill/>
              </a:ln>
              <a:effectLst/>
            </c:spPr>
            <c:extLst>
              <c:ext xmlns:c16="http://schemas.microsoft.com/office/drawing/2014/chart" uri="{C3380CC4-5D6E-409C-BE32-E72D297353CC}">
                <c16:uniqueId val="{00000003-57A1-4231-80BA-6750B51BE84A}"/>
              </c:ext>
            </c:extLst>
          </c:dPt>
          <c:val>
            <c:numRef>
              <c:f>Processing!$F$6</c:f>
              <c:numCache>
                <c:formatCode>0%</c:formatCode>
                <c:ptCount val="1"/>
                <c:pt idx="0">
                  <c:v>-9.1568452380952348E-2</c:v>
                </c:pt>
              </c:numCache>
            </c:numRef>
          </c:val>
          <c:extLst>
            <c:ext xmlns:c16="http://schemas.microsoft.com/office/drawing/2014/chart" uri="{C3380CC4-5D6E-409C-BE32-E72D297353CC}">
              <c16:uniqueId val="{00000004-57A1-4231-80BA-6750B51BE84A}"/>
            </c:ext>
          </c:extLst>
        </c:ser>
        <c:dLbls>
          <c:showLegendKey val="0"/>
          <c:showVal val="0"/>
          <c:showCatName val="0"/>
          <c:showSerName val="0"/>
          <c:showPercent val="0"/>
          <c:showBubbleSize val="0"/>
        </c:dLbls>
        <c:gapWidth val="500"/>
        <c:overlap val="100"/>
        <c:axId val="1419348976"/>
        <c:axId val="1419375376"/>
      </c:barChart>
      <c:catAx>
        <c:axId val="1419348976"/>
        <c:scaling>
          <c:orientation val="minMax"/>
        </c:scaling>
        <c:delete val="1"/>
        <c:axPos val="l"/>
        <c:majorTickMark val="out"/>
        <c:minorTickMark val="none"/>
        <c:tickLblPos val="nextTo"/>
        <c:crossAx val="1419375376"/>
        <c:crosses val="autoZero"/>
        <c:auto val="1"/>
        <c:lblAlgn val="ctr"/>
        <c:lblOffset val="100"/>
        <c:noMultiLvlLbl val="0"/>
      </c:catAx>
      <c:valAx>
        <c:axId val="1419375376"/>
        <c:scaling>
          <c:orientation val="minMax"/>
          <c:max val="1.1000000000000001"/>
          <c:min val="0"/>
        </c:scaling>
        <c:delete val="1"/>
        <c:axPos val="b"/>
        <c:numFmt formatCode="0%" sourceLinked="1"/>
        <c:majorTickMark val="out"/>
        <c:minorTickMark val="none"/>
        <c:tickLblPos val="nextTo"/>
        <c:crossAx val="1419348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Processing!$O$26</c:f>
              <c:strCache>
                <c:ptCount val="1"/>
                <c:pt idx="0">
                  <c:v>Goals Plan</c:v>
                </c:pt>
              </c:strCache>
            </c:strRef>
          </c:tx>
          <c:spPr>
            <a:gradFill flip="none" rotWithShape="1">
              <a:gsLst>
                <a:gs pos="0">
                  <a:srgbClr val="5B8AFF"/>
                </a:gs>
                <a:gs pos="100000">
                  <a:srgbClr val="3B73FF"/>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Processing!$O$27:$O$29</c:f>
              <c:numCache>
                <c:formatCode>General</c:formatCode>
                <c:ptCount val="3"/>
                <c:pt idx="0">
                  <c:v>7100</c:v>
                </c:pt>
                <c:pt idx="1">
                  <c:v>12500</c:v>
                </c:pt>
                <c:pt idx="2">
                  <c:v>17000</c:v>
                </c:pt>
              </c:numCache>
            </c:numRef>
          </c:val>
          <c:extLst>
            <c:ext xmlns:c16="http://schemas.microsoft.com/office/drawing/2014/chart" uri="{C3380CC4-5D6E-409C-BE32-E72D297353CC}">
              <c16:uniqueId val="{00000000-A4A3-4E09-8F89-11F9B3CD6452}"/>
            </c:ext>
          </c:extLst>
        </c:ser>
        <c:ser>
          <c:idx val="1"/>
          <c:order val="1"/>
          <c:tx>
            <c:strRef>
              <c:f>Processing!$P$26</c:f>
              <c:strCache>
                <c:ptCount val="1"/>
                <c:pt idx="0">
                  <c:v>Actual</c:v>
                </c:pt>
              </c:strCache>
            </c:strRef>
          </c:tx>
          <c:spPr>
            <a:noFill/>
            <a:ln>
              <a:solidFill>
                <a:srgbClr val="5882B3">
                  <a:alpha val="70000"/>
                </a:srgbClr>
              </a:solidFill>
            </a:ln>
            <a:effectLst/>
          </c:spPr>
          <c:invertIfNegative val="0"/>
          <c:dLbls>
            <c:dLbl>
              <c:idx val="0"/>
              <c:tx>
                <c:rich>
                  <a:bodyPr/>
                  <a:lstStyle/>
                  <a:p>
                    <a:fld id="{0D0BE397-64A7-4910-B3E0-F5670BD62170}" type="CELLRANGE">
                      <a:rPr lang="en-US"/>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A4A3-4E09-8F89-11F9B3CD6452}"/>
                </c:ext>
              </c:extLst>
            </c:dLbl>
            <c:dLbl>
              <c:idx val="1"/>
              <c:tx>
                <c:rich>
                  <a:bodyPr/>
                  <a:lstStyle/>
                  <a:p>
                    <a:fld id="{5E5D2FBB-B5EF-459B-B449-2817ED573C5E}"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A4A3-4E09-8F89-11F9B3CD6452}"/>
                </c:ext>
              </c:extLst>
            </c:dLbl>
            <c:dLbl>
              <c:idx val="2"/>
              <c:tx>
                <c:rich>
                  <a:bodyPr/>
                  <a:lstStyle/>
                  <a:p>
                    <a:fld id="{047F94AD-C214-48DE-A38F-20436936D0E8}"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A4A3-4E09-8F89-11F9B3CD645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ru-RU"/>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Processing!$N$27:$N$29</c:f>
              <c:numCache>
                <c:formatCode>General</c:formatCode>
                <c:ptCount val="3"/>
                <c:pt idx="0">
                  <c:v>2028</c:v>
                </c:pt>
                <c:pt idx="1">
                  <c:v>2029</c:v>
                </c:pt>
                <c:pt idx="2">
                  <c:v>2030</c:v>
                </c:pt>
              </c:numCache>
            </c:numRef>
          </c:cat>
          <c:val>
            <c:numRef>
              <c:f>Processing!$P$27:$P$29</c:f>
              <c:numCache>
                <c:formatCode>General</c:formatCode>
                <c:ptCount val="3"/>
                <c:pt idx="0">
                  <c:v>6880</c:v>
                </c:pt>
                <c:pt idx="1">
                  <c:v>11992</c:v>
                </c:pt>
                <c:pt idx="2">
                  <c:v>17507</c:v>
                </c:pt>
              </c:numCache>
            </c:numRef>
          </c:val>
          <c:extLst>
            <c:ext xmlns:c15="http://schemas.microsoft.com/office/drawing/2012/chart" uri="{02D57815-91ED-43cb-92C2-25804820EDAC}">
              <c15:datalabelsRange>
                <c15:f>Processing!$S$27:$S$29</c15:f>
                <c15:dlblRangeCache>
                  <c:ptCount val="3"/>
                  <c:pt idx="1">
                    <c:v>$12.0k</c:v>
                  </c:pt>
                </c15:dlblRangeCache>
              </c15:datalabelsRange>
            </c:ext>
            <c:ext xmlns:c16="http://schemas.microsoft.com/office/drawing/2014/chart" uri="{C3380CC4-5D6E-409C-BE32-E72D297353CC}">
              <c16:uniqueId val="{00000004-A4A3-4E09-8F89-11F9B3CD6452}"/>
            </c:ext>
          </c:extLst>
        </c:ser>
        <c:dLbls>
          <c:showLegendKey val="0"/>
          <c:showVal val="0"/>
          <c:showCatName val="0"/>
          <c:showSerName val="0"/>
          <c:showPercent val="0"/>
          <c:showBubbleSize val="0"/>
        </c:dLbls>
        <c:gapWidth val="219"/>
        <c:overlap val="-27"/>
        <c:axId val="1135221823"/>
        <c:axId val="1135229023"/>
      </c:barChart>
      <c:barChart>
        <c:barDir val="col"/>
        <c:grouping val="clustered"/>
        <c:varyColors val="0"/>
        <c:ser>
          <c:idx val="2"/>
          <c:order val="2"/>
          <c:tx>
            <c:strRef>
              <c:f>Processing!$Q$26</c:f>
              <c:strCache>
                <c:ptCount val="1"/>
                <c:pt idx="0">
                  <c:v>Current0</c:v>
                </c:pt>
              </c:strCache>
            </c:strRef>
          </c:tx>
          <c:spPr>
            <a:solidFill>
              <a:schemeClr val="accent3"/>
            </a:solidFill>
            <a:ln>
              <a:noFill/>
            </a:ln>
            <a:effectLst/>
          </c:spPr>
          <c:invertIfNegative val="0"/>
          <c:cat>
            <c:numRef>
              <c:f>Processing!$N$27:$N$29</c:f>
              <c:numCache>
                <c:formatCode>General</c:formatCode>
                <c:ptCount val="3"/>
                <c:pt idx="0">
                  <c:v>2028</c:v>
                </c:pt>
                <c:pt idx="1">
                  <c:v>2029</c:v>
                </c:pt>
                <c:pt idx="2">
                  <c:v>2030</c:v>
                </c:pt>
              </c:numCache>
            </c:numRef>
          </c:cat>
          <c:val>
            <c:numRef>
              <c:f>Processing!$Q$27:$Q$29</c:f>
              <c:numCache>
                <c:formatCode>General</c:formatCode>
                <c:ptCount val="3"/>
                <c:pt idx="0">
                  <c:v>0</c:v>
                </c:pt>
                <c:pt idx="1">
                  <c:v>0</c:v>
                </c:pt>
                <c:pt idx="2">
                  <c:v>0</c:v>
                </c:pt>
              </c:numCache>
            </c:numRef>
          </c:val>
          <c:extLst>
            <c:ext xmlns:c16="http://schemas.microsoft.com/office/drawing/2014/chart" uri="{C3380CC4-5D6E-409C-BE32-E72D297353CC}">
              <c16:uniqueId val="{00000005-A4A3-4E09-8F89-11F9B3CD6452}"/>
            </c:ext>
          </c:extLst>
        </c:ser>
        <c:ser>
          <c:idx val="3"/>
          <c:order val="3"/>
          <c:tx>
            <c:strRef>
              <c:f>Processing!$R$26</c:f>
              <c:strCache>
                <c:ptCount val="1"/>
                <c:pt idx="0">
                  <c:v>Current</c:v>
                </c:pt>
              </c:strCache>
            </c:strRef>
          </c:tx>
          <c:spPr>
            <a:gradFill flip="none" rotWithShape="1">
              <a:gsLst>
                <a:gs pos="0">
                  <a:srgbClr val="01EFFA"/>
                </a:gs>
                <a:gs pos="100000">
                  <a:srgbClr val="01C7D1"/>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Processing!$R$27:$R$29</c:f>
              <c:numCache>
                <c:formatCode>General</c:formatCode>
                <c:ptCount val="3"/>
                <c:pt idx="0">
                  <c:v>#N/A</c:v>
                </c:pt>
                <c:pt idx="1">
                  <c:v>11992</c:v>
                </c:pt>
                <c:pt idx="2">
                  <c:v>#N/A</c:v>
                </c:pt>
              </c:numCache>
            </c:numRef>
          </c:val>
          <c:extLst>
            <c:ext xmlns:c16="http://schemas.microsoft.com/office/drawing/2014/chart" uri="{C3380CC4-5D6E-409C-BE32-E72D297353CC}">
              <c16:uniqueId val="{00000006-A4A3-4E09-8F89-11F9B3CD6452}"/>
            </c:ext>
          </c:extLst>
        </c:ser>
        <c:dLbls>
          <c:showLegendKey val="0"/>
          <c:showVal val="0"/>
          <c:showCatName val="0"/>
          <c:showSerName val="0"/>
          <c:showPercent val="0"/>
          <c:showBubbleSize val="0"/>
        </c:dLbls>
        <c:gapWidth val="219"/>
        <c:overlap val="-27"/>
        <c:axId val="2082594688"/>
        <c:axId val="2082608128"/>
      </c:barChart>
      <c:catAx>
        <c:axId val="113522182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35229023"/>
        <c:crosses val="autoZero"/>
        <c:auto val="1"/>
        <c:lblAlgn val="ctr"/>
        <c:lblOffset val="100"/>
        <c:noMultiLvlLbl val="0"/>
      </c:catAx>
      <c:valAx>
        <c:axId val="1135229023"/>
        <c:scaling>
          <c:orientation val="minMax"/>
        </c:scaling>
        <c:delete val="1"/>
        <c:axPos val="l"/>
        <c:numFmt formatCode="General" sourceLinked="1"/>
        <c:majorTickMark val="none"/>
        <c:minorTickMark val="none"/>
        <c:tickLblPos val="nextTo"/>
        <c:crossAx val="1135221823"/>
        <c:crosses val="autoZero"/>
        <c:crossBetween val="between"/>
      </c:valAx>
      <c:valAx>
        <c:axId val="2082608128"/>
        <c:scaling>
          <c:orientation val="minMax"/>
        </c:scaling>
        <c:delete val="1"/>
        <c:axPos val="r"/>
        <c:numFmt formatCode="General" sourceLinked="1"/>
        <c:majorTickMark val="out"/>
        <c:minorTickMark val="none"/>
        <c:tickLblPos val="nextTo"/>
        <c:crossAx val="2082594688"/>
        <c:crosses val="max"/>
        <c:crossBetween val="between"/>
      </c:valAx>
      <c:catAx>
        <c:axId val="2082594688"/>
        <c:scaling>
          <c:orientation val="minMax"/>
        </c:scaling>
        <c:delete val="1"/>
        <c:axPos val="b"/>
        <c:numFmt formatCode="General" sourceLinked="1"/>
        <c:majorTickMark val="out"/>
        <c:minorTickMark val="none"/>
        <c:tickLblPos val="nextTo"/>
        <c:crossAx val="2082608128"/>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w="12700">
              <a:noFill/>
            </a:ln>
          </c:spPr>
          <c:dPt>
            <c:idx val="0"/>
            <c:bubble3D val="0"/>
            <c:spPr>
              <a:solidFill>
                <a:srgbClr val="17264D"/>
              </a:solidFill>
              <a:ln w="12700">
                <a:noFill/>
              </a:ln>
              <a:effectLst/>
            </c:spPr>
            <c:extLst>
              <c:ext xmlns:c16="http://schemas.microsoft.com/office/drawing/2014/chart" uri="{C3380CC4-5D6E-409C-BE32-E72D297353CC}">
                <c16:uniqueId val="{00000001-B607-443F-BBC1-AC1F504E4E81}"/>
              </c:ext>
            </c:extLst>
          </c:dPt>
          <c:dPt>
            <c:idx val="1"/>
            <c:bubble3D val="0"/>
            <c:spPr>
              <a:solidFill>
                <a:srgbClr val="5882B3"/>
              </a:solidFill>
              <a:ln w="12700">
                <a:noFill/>
              </a:ln>
              <a:effectLst/>
            </c:spPr>
            <c:extLst>
              <c:ext xmlns:c16="http://schemas.microsoft.com/office/drawing/2014/chart" uri="{C3380CC4-5D6E-409C-BE32-E72D297353CC}">
                <c16:uniqueId val="{00000003-B607-443F-BBC1-AC1F504E4E81}"/>
              </c:ext>
            </c:extLst>
          </c:dPt>
          <c:dPt>
            <c:idx val="2"/>
            <c:bubble3D val="0"/>
            <c:spPr>
              <a:solidFill>
                <a:srgbClr val="01EFFA"/>
              </a:solidFill>
              <a:ln w="12700">
                <a:noFill/>
              </a:ln>
              <a:effectLst/>
            </c:spPr>
            <c:extLst>
              <c:ext xmlns:c16="http://schemas.microsoft.com/office/drawing/2014/chart" uri="{C3380CC4-5D6E-409C-BE32-E72D297353CC}">
                <c16:uniqueId val="{00000005-B607-443F-BBC1-AC1F504E4E81}"/>
              </c:ext>
            </c:extLst>
          </c:dPt>
          <c:dPt>
            <c:idx val="3"/>
            <c:bubble3D val="0"/>
            <c:spPr>
              <a:solidFill>
                <a:srgbClr val="29A3FF"/>
              </a:solidFill>
              <a:ln w="12700">
                <a:noFill/>
              </a:ln>
              <a:effectLst/>
            </c:spPr>
            <c:extLst>
              <c:ext xmlns:c16="http://schemas.microsoft.com/office/drawing/2014/chart" uri="{C3380CC4-5D6E-409C-BE32-E72D297353CC}">
                <c16:uniqueId val="{00000007-B607-443F-BBC1-AC1F504E4E81}"/>
              </c:ext>
            </c:extLst>
          </c:dPt>
          <c:cat>
            <c:strRef>
              <c:f>Processing!$D$10:$D$13</c:f>
              <c:strCache>
                <c:ptCount val="4"/>
                <c:pt idx="0">
                  <c:v>Needs</c:v>
                </c:pt>
                <c:pt idx="1">
                  <c:v>Savings</c:v>
                </c:pt>
                <c:pt idx="2">
                  <c:v>Goal</c:v>
                </c:pt>
                <c:pt idx="3">
                  <c:v>Debts</c:v>
                </c:pt>
              </c:strCache>
            </c:strRef>
          </c:cat>
          <c:val>
            <c:numRef>
              <c:f>Processing!$E$10:$E$13</c:f>
              <c:numCache>
                <c:formatCode>0%</c:formatCode>
                <c:ptCount val="4"/>
                <c:pt idx="0">
                  <c:v>0.30594064918434388</c:v>
                </c:pt>
                <c:pt idx="1">
                  <c:v>0.19998886476254107</c:v>
                </c:pt>
                <c:pt idx="2">
                  <c:v>0.25054284282612327</c:v>
                </c:pt>
                <c:pt idx="3">
                  <c:v>0.2435276432269918</c:v>
                </c:pt>
              </c:numCache>
            </c:numRef>
          </c:val>
          <c:extLst>
            <c:ext xmlns:c16="http://schemas.microsoft.com/office/drawing/2014/chart" uri="{C3380CC4-5D6E-409C-BE32-E72D297353CC}">
              <c16:uniqueId val="{00000008-B607-443F-BBC1-AC1F504E4E8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cat>
            <c:strRef>
              <c:f>Processing!$G$10:$G$11</c:f>
              <c:strCache>
                <c:ptCount val="2"/>
                <c:pt idx="0">
                  <c:v>Inflow</c:v>
                </c:pt>
                <c:pt idx="1">
                  <c:v>Outflow</c:v>
                </c:pt>
              </c:strCache>
            </c:strRef>
          </c:cat>
          <c:val>
            <c:numRef>
              <c:f>Processing!$H$10:$H$11</c:f>
              <c:numCache>
                <c:formatCode>0%</c:formatCode>
                <c:ptCount val="2"/>
                <c:pt idx="0">
                  <c:v>0.05</c:v>
                </c:pt>
                <c:pt idx="1">
                  <c:v>0.05</c:v>
                </c:pt>
              </c:numCache>
            </c:numRef>
          </c:val>
          <c:extLst>
            <c:ext xmlns:c16="http://schemas.microsoft.com/office/drawing/2014/chart" uri="{C3380CC4-5D6E-409C-BE32-E72D297353CC}">
              <c16:uniqueId val="{00000000-39B1-43F9-9D45-1EA3F1D889AD}"/>
            </c:ext>
          </c:extLst>
        </c:ser>
        <c:ser>
          <c:idx val="1"/>
          <c:order val="1"/>
          <c:spPr>
            <a:solidFill>
              <a:srgbClr val="F4F5FC"/>
            </a:solidFill>
            <a:ln w="101600" cap="rnd">
              <a:noFill/>
              <a:round/>
            </a:ln>
            <a:effectLst/>
          </c:spPr>
          <c:invertIfNegative val="0"/>
          <c:dPt>
            <c:idx val="0"/>
            <c:invertIfNegative val="0"/>
            <c:bubble3D val="0"/>
            <c:spPr>
              <a:solidFill>
                <a:srgbClr val="16BBC9"/>
              </a:solidFill>
              <a:ln w="101600" cap="rnd">
                <a:noFill/>
                <a:round/>
              </a:ln>
              <a:effectLst/>
            </c:spPr>
            <c:extLst>
              <c:ext xmlns:c16="http://schemas.microsoft.com/office/drawing/2014/chart" uri="{C3380CC4-5D6E-409C-BE32-E72D297353CC}">
                <c16:uniqueId val="{00000002-39B1-43F9-9D45-1EA3F1D889AD}"/>
              </c:ext>
            </c:extLst>
          </c:dPt>
          <c:dPt>
            <c:idx val="1"/>
            <c:invertIfNegative val="0"/>
            <c:bubble3D val="0"/>
            <c:spPr>
              <a:solidFill>
                <a:srgbClr val="29A3FF"/>
              </a:solidFill>
              <a:ln w="101600" cap="rnd">
                <a:noFill/>
                <a:round/>
              </a:ln>
              <a:effectLst/>
            </c:spPr>
            <c:extLst>
              <c:ext xmlns:c16="http://schemas.microsoft.com/office/drawing/2014/chart" uri="{C3380CC4-5D6E-409C-BE32-E72D297353CC}">
                <c16:uniqueId val="{00000004-39B1-43F9-9D45-1EA3F1D889AD}"/>
              </c:ext>
            </c:extLst>
          </c:dPt>
          <c:cat>
            <c:strRef>
              <c:f>Processing!$G$10:$G$11</c:f>
              <c:strCache>
                <c:ptCount val="2"/>
                <c:pt idx="0">
                  <c:v>Inflow</c:v>
                </c:pt>
                <c:pt idx="1">
                  <c:v>Outflow</c:v>
                </c:pt>
              </c:strCache>
            </c:strRef>
          </c:cat>
          <c:val>
            <c:numRef>
              <c:f>Processing!$I$10:$I$11</c:f>
              <c:numCache>
                <c:formatCode>0%</c:formatCode>
                <c:ptCount val="2"/>
                <c:pt idx="0">
                  <c:v>0.54919108001749017</c:v>
                </c:pt>
                <c:pt idx="1">
                  <c:v>0.45080891998250983</c:v>
                </c:pt>
              </c:numCache>
            </c:numRef>
          </c:val>
          <c:extLst>
            <c:ext xmlns:c16="http://schemas.microsoft.com/office/drawing/2014/chart" uri="{C3380CC4-5D6E-409C-BE32-E72D297353CC}">
              <c16:uniqueId val="{00000005-39B1-43F9-9D45-1EA3F1D889AD}"/>
            </c:ext>
          </c:extLst>
        </c:ser>
        <c:ser>
          <c:idx val="2"/>
          <c:order val="2"/>
          <c:spPr>
            <a:noFill/>
            <a:ln>
              <a:noFill/>
            </a:ln>
            <a:effectLst/>
          </c:spPr>
          <c:invertIfNegative val="0"/>
          <c:cat>
            <c:strRef>
              <c:f>Processing!$G$10:$G$11</c:f>
              <c:strCache>
                <c:ptCount val="2"/>
                <c:pt idx="0">
                  <c:v>Inflow</c:v>
                </c:pt>
                <c:pt idx="1">
                  <c:v>Outflow</c:v>
                </c:pt>
              </c:strCache>
            </c:strRef>
          </c:cat>
          <c:val>
            <c:numRef>
              <c:f>Processing!$J$10:$J$11</c:f>
              <c:numCache>
                <c:formatCode>0%</c:formatCode>
                <c:ptCount val="2"/>
                <c:pt idx="0">
                  <c:v>0.45080891998250983</c:v>
                </c:pt>
                <c:pt idx="1">
                  <c:v>0.54919108001749017</c:v>
                </c:pt>
              </c:numCache>
            </c:numRef>
          </c:val>
          <c:extLst>
            <c:ext xmlns:c16="http://schemas.microsoft.com/office/drawing/2014/chart" uri="{C3380CC4-5D6E-409C-BE32-E72D297353CC}">
              <c16:uniqueId val="{00000006-39B1-43F9-9D45-1EA3F1D889AD}"/>
            </c:ext>
          </c:extLst>
        </c:ser>
        <c:dLbls>
          <c:showLegendKey val="0"/>
          <c:showVal val="0"/>
          <c:showCatName val="0"/>
          <c:showSerName val="0"/>
          <c:showPercent val="0"/>
          <c:showBubbleSize val="0"/>
        </c:dLbls>
        <c:gapWidth val="500"/>
        <c:overlap val="100"/>
        <c:axId val="1283023552"/>
        <c:axId val="1283036512"/>
      </c:barChart>
      <c:catAx>
        <c:axId val="1283023552"/>
        <c:scaling>
          <c:orientation val="maxMin"/>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rgbClr val="747FA4"/>
                </a:solidFill>
                <a:latin typeface="+mn-lt"/>
                <a:ea typeface="+mn-ea"/>
                <a:cs typeface="+mn-cs"/>
              </a:defRPr>
            </a:pPr>
            <a:endParaRPr lang="ru-RU"/>
          </a:p>
        </c:txPr>
        <c:crossAx val="1283036512"/>
        <c:crosses val="autoZero"/>
        <c:auto val="1"/>
        <c:lblAlgn val="ctr"/>
        <c:lblOffset val="100"/>
        <c:noMultiLvlLbl val="0"/>
      </c:catAx>
      <c:valAx>
        <c:axId val="1283036512"/>
        <c:scaling>
          <c:orientation val="minMax"/>
          <c:max val="1"/>
          <c:min val="0"/>
        </c:scaling>
        <c:delete val="1"/>
        <c:axPos val="t"/>
        <c:numFmt formatCode="0%" sourceLinked="1"/>
        <c:majorTickMark val="none"/>
        <c:minorTickMark val="none"/>
        <c:tickLblPos val="nextTo"/>
        <c:crossAx val="12830235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Processing!$P$1</c:f>
              <c:strCache>
                <c:ptCount val="1"/>
                <c:pt idx="0">
                  <c:v>indent</c:v>
                </c:pt>
              </c:strCache>
            </c:strRef>
          </c:tx>
          <c:spPr>
            <a:noFill/>
            <a:ln>
              <a:no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Processing!$P$2:$P$13</c:f>
              <c:numCache>
                <c:formatCode>General</c:formatCode>
                <c:ptCount val="12"/>
                <c:pt idx="0">
                  <c:v>438.8</c:v>
                </c:pt>
                <c:pt idx="1">
                  <c:v>438.8</c:v>
                </c:pt>
                <c:pt idx="2">
                  <c:v>438.8</c:v>
                </c:pt>
                <c:pt idx="3">
                  <c:v>438.8</c:v>
                </c:pt>
                <c:pt idx="4">
                  <c:v>438.8</c:v>
                </c:pt>
                <c:pt idx="5">
                  <c:v>438.8</c:v>
                </c:pt>
                <c:pt idx="6">
                  <c:v>438.8</c:v>
                </c:pt>
                <c:pt idx="7">
                  <c:v>438.8</c:v>
                </c:pt>
                <c:pt idx="8">
                  <c:v>438.8</c:v>
                </c:pt>
                <c:pt idx="9">
                  <c:v>438.8</c:v>
                </c:pt>
                <c:pt idx="10">
                  <c:v>438.8</c:v>
                </c:pt>
                <c:pt idx="11">
                  <c:v>438.8</c:v>
                </c:pt>
              </c:numCache>
            </c:numRef>
          </c:val>
          <c:extLst>
            <c:ext xmlns:c16="http://schemas.microsoft.com/office/drawing/2014/chart" uri="{C3380CC4-5D6E-409C-BE32-E72D297353CC}">
              <c16:uniqueId val="{00000000-E0B6-4C34-B620-128689E22395}"/>
            </c:ext>
          </c:extLst>
        </c:ser>
        <c:ser>
          <c:idx val="1"/>
          <c:order val="1"/>
          <c:tx>
            <c:strRef>
              <c:f>Processing!$Q$1</c:f>
              <c:strCache>
                <c:ptCount val="1"/>
                <c:pt idx="0">
                  <c:v>Inflow</c:v>
                </c:pt>
              </c:strCache>
            </c:strRef>
          </c:tx>
          <c:spPr>
            <a:solidFill>
              <a:schemeClr val="accent2"/>
            </a:solidFill>
            <a:ln w="101600">
              <a:solidFill>
                <a:srgbClr val="3B435B"/>
              </a:solid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Processing!$Q$2:$Q$13</c:f>
              <c:numCache>
                <c:formatCode>General</c:formatCode>
                <c:ptCount val="12"/>
                <c:pt idx="0">
                  <c:v>3200</c:v>
                </c:pt>
                <c:pt idx="1">
                  <c:v>2552</c:v>
                </c:pt>
                <c:pt idx="2">
                  <c:v>2108</c:v>
                </c:pt>
                <c:pt idx="3">
                  <c:v>2012</c:v>
                </c:pt>
                <c:pt idx="4">
                  <c:v>2292</c:v>
                </c:pt>
                <c:pt idx="5">
                  <c:v>2860</c:v>
                </c:pt>
                <c:pt idx="6">
                  <c:v>3540</c:v>
                </c:pt>
                <c:pt idx="7">
                  <c:v>4108</c:v>
                </c:pt>
                <c:pt idx="8">
                  <c:v>4388</c:v>
                </c:pt>
                <c:pt idx="9">
                  <c:v>4292</c:v>
                </c:pt>
                <c:pt idx="10">
                  <c:v>3848</c:v>
                </c:pt>
                <c:pt idx="11">
                  <c:v>3200</c:v>
                </c:pt>
              </c:numCache>
            </c:numRef>
          </c:val>
          <c:extLst>
            <c:ext xmlns:c16="http://schemas.microsoft.com/office/drawing/2014/chart" uri="{C3380CC4-5D6E-409C-BE32-E72D297353CC}">
              <c16:uniqueId val="{00000001-E0B6-4C34-B620-128689E22395}"/>
            </c:ext>
          </c:extLst>
        </c:ser>
        <c:dLbls>
          <c:showLegendKey val="0"/>
          <c:showVal val="0"/>
          <c:showCatName val="0"/>
          <c:showSerName val="0"/>
          <c:showPercent val="0"/>
          <c:showBubbleSize val="0"/>
        </c:dLbls>
        <c:gapWidth val="270"/>
        <c:overlap val="100"/>
        <c:axId val="1124275039"/>
        <c:axId val="1124278399"/>
      </c:barChart>
      <c:barChart>
        <c:barDir val="col"/>
        <c:grouping val="stacked"/>
        <c:varyColors val="0"/>
        <c:ser>
          <c:idx val="2"/>
          <c:order val="2"/>
          <c:tx>
            <c:strRef>
              <c:f>Processing!$R$1</c:f>
              <c:strCache>
                <c:ptCount val="1"/>
                <c:pt idx="0">
                  <c:v>indentC</c:v>
                </c:pt>
              </c:strCache>
            </c:strRef>
          </c:tx>
          <c:spPr>
            <a:noFill/>
            <a:ln>
              <a:no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Processing!$R$2:$R$13</c:f>
              <c:numCache>
                <c:formatCode>General</c:formatCode>
                <c:ptCount val="12"/>
                <c:pt idx="0">
                  <c:v>#N/A</c:v>
                </c:pt>
                <c:pt idx="1">
                  <c:v>#N/A</c:v>
                </c:pt>
                <c:pt idx="2">
                  <c:v>#N/A</c:v>
                </c:pt>
                <c:pt idx="3">
                  <c:v>#N/A</c:v>
                </c:pt>
                <c:pt idx="4">
                  <c:v>#N/A</c:v>
                </c:pt>
                <c:pt idx="5">
                  <c:v>#N/A</c:v>
                </c:pt>
                <c:pt idx="6">
                  <c:v>438.8</c:v>
                </c:pt>
                <c:pt idx="7">
                  <c:v>438.8</c:v>
                </c:pt>
                <c:pt idx="8">
                  <c:v>438.8</c:v>
                </c:pt>
                <c:pt idx="9">
                  <c:v>438.8</c:v>
                </c:pt>
                <c:pt idx="10">
                  <c:v>#N/A</c:v>
                </c:pt>
                <c:pt idx="11">
                  <c:v>#N/A</c:v>
                </c:pt>
              </c:numCache>
            </c:numRef>
          </c:val>
          <c:extLst>
            <c:ext xmlns:c16="http://schemas.microsoft.com/office/drawing/2014/chart" uri="{C3380CC4-5D6E-409C-BE32-E72D297353CC}">
              <c16:uniqueId val="{00000002-E0B6-4C34-B620-128689E22395}"/>
            </c:ext>
          </c:extLst>
        </c:ser>
        <c:ser>
          <c:idx val="3"/>
          <c:order val="3"/>
          <c:tx>
            <c:strRef>
              <c:f>Processing!$S$1</c:f>
              <c:strCache>
                <c:ptCount val="1"/>
                <c:pt idx="0">
                  <c:v>Cursor1</c:v>
                </c:pt>
              </c:strCache>
            </c:strRef>
          </c:tx>
          <c:spPr>
            <a:solidFill>
              <a:schemeClr val="accent4"/>
            </a:solidFill>
            <a:ln w="101600">
              <a:gradFill>
                <a:gsLst>
                  <a:gs pos="0">
                    <a:srgbClr val="29A3FF"/>
                  </a:gs>
                  <a:gs pos="100000">
                    <a:srgbClr val="0077D0"/>
                  </a:gs>
                </a:gsLst>
                <a:lin ang="5400000" scaled="1"/>
              </a:gradFill>
            </a:ln>
            <a:effectLst>
              <a:outerShdw blurRad="50800" dist="38100" dir="2700000" algn="tl" rotWithShape="0">
                <a:srgbClr val="747FA4">
                  <a:alpha val="40000"/>
                </a:srgbClr>
              </a:outerShdw>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Processing!$S$2:$S$13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E0B6-4C34-B620-128689E22395}"/>
            </c:ext>
          </c:extLst>
        </c:ser>
        <c:ser>
          <c:idx val="5"/>
          <c:order val="4"/>
          <c:tx>
            <c:strRef>
              <c:f>Processing!$T$1</c:f>
              <c:strCache>
                <c:ptCount val="1"/>
                <c:pt idx="0">
                  <c:v>Cursor2</c:v>
                </c:pt>
              </c:strCache>
            </c:strRef>
          </c:tx>
          <c:spPr>
            <a:solidFill>
              <a:schemeClr val="accent6"/>
            </a:solidFill>
            <a:ln w="101600">
              <a:gradFill>
                <a:gsLst>
                  <a:gs pos="0">
                    <a:srgbClr val="01EFFA"/>
                  </a:gs>
                  <a:gs pos="100000">
                    <a:srgbClr val="16BBC9"/>
                  </a:gs>
                </a:gsLst>
                <a:lin ang="5400000" scaled="1"/>
              </a:gradFill>
            </a:ln>
            <a:effectLst>
              <a:outerShdw blurRad="50800" dist="38100" dir="2700000" algn="tl" rotWithShape="0">
                <a:srgbClr val="747FA4">
                  <a:alpha val="40000"/>
                </a:srgbClr>
              </a:outerShdw>
            </a:effectLst>
          </c:spPr>
          <c:invertIfNegative val="0"/>
          <c:val>
            <c:numRef>
              <c:f>Processing!$T$2:$T$13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0-F0BC-49B1-8A44-6E2E8876E5EE}"/>
            </c:ext>
          </c:extLst>
        </c:ser>
        <c:ser>
          <c:idx val="6"/>
          <c:order val="5"/>
          <c:tx>
            <c:strRef>
              <c:f>Processing!$U$1</c:f>
              <c:strCache>
                <c:ptCount val="1"/>
                <c:pt idx="0">
                  <c:v>Cursor3</c:v>
                </c:pt>
              </c:strCache>
            </c:strRef>
          </c:tx>
          <c:spPr>
            <a:solidFill>
              <a:schemeClr val="accent1">
                <a:lumMod val="60000"/>
              </a:schemeClr>
            </a:solidFill>
            <a:ln w="101600">
              <a:gradFill>
                <a:gsLst>
                  <a:gs pos="0">
                    <a:srgbClr val="16BBC9"/>
                  </a:gs>
                  <a:gs pos="100000">
                    <a:srgbClr val="11959F"/>
                  </a:gs>
                </a:gsLst>
                <a:lin ang="5400000" scaled="1"/>
              </a:gradFill>
            </a:ln>
            <a:effectLst>
              <a:outerShdw blurRad="50800" dist="38100" dir="2700000" algn="tl" rotWithShape="0">
                <a:srgbClr val="747FA4">
                  <a:alpha val="40000"/>
                </a:srgbClr>
              </a:outerShdw>
            </a:effectLst>
          </c:spPr>
          <c:invertIfNegative val="0"/>
          <c:val>
            <c:numRef>
              <c:f>Processing!$U$2:$U$13</c:f>
              <c:numCache>
                <c:formatCode>General</c:formatCode>
                <c:ptCount val="12"/>
                <c:pt idx="0">
                  <c:v>#N/A</c:v>
                </c:pt>
                <c:pt idx="1">
                  <c:v>#N/A</c:v>
                </c:pt>
                <c:pt idx="2">
                  <c:v>#N/A</c:v>
                </c:pt>
                <c:pt idx="3">
                  <c:v>#N/A</c:v>
                </c:pt>
                <c:pt idx="4">
                  <c:v>#N/A</c:v>
                </c:pt>
                <c:pt idx="5">
                  <c:v>#N/A</c:v>
                </c:pt>
                <c:pt idx="6">
                  <c:v>3540</c:v>
                </c:pt>
                <c:pt idx="7">
                  <c:v>4108</c:v>
                </c:pt>
                <c:pt idx="8">
                  <c:v>4388</c:v>
                </c:pt>
                <c:pt idx="9">
                  <c:v>4292</c:v>
                </c:pt>
                <c:pt idx="10">
                  <c:v>#N/A</c:v>
                </c:pt>
                <c:pt idx="11">
                  <c:v>#N/A</c:v>
                </c:pt>
              </c:numCache>
            </c:numRef>
          </c:val>
          <c:extLst>
            <c:ext xmlns:c16="http://schemas.microsoft.com/office/drawing/2014/chart" uri="{C3380CC4-5D6E-409C-BE32-E72D297353CC}">
              <c16:uniqueId val="{00000001-F0BC-49B1-8A44-6E2E8876E5EE}"/>
            </c:ext>
          </c:extLst>
        </c:ser>
        <c:dLbls>
          <c:showLegendKey val="0"/>
          <c:showVal val="0"/>
          <c:showCatName val="0"/>
          <c:showSerName val="0"/>
          <c:showPercent val="0"/>
          <c:showBubbleSize val="0"/>
        </c:dLbls>
        <c:gapWidth val="270"/>
        <c:overlap val="100"/>
        <c:axId val="1419466576"/>
        <c:axId val="1419457936"/>
      </c:barChart>
      <c:scatterChart>
        <c:scatterStyle val="lineMarker"/>
        <c:varyColors val="0"/>
        <c:ser>
          <c:idx val="4"/>
          <c:order val="6"/>
          <c:tx>
            <c:strRef>
              <c:f>Processing!$V$1</c:f>
              <c:strCache>
                <c:ptCount val="1"/>
                <c:pt idx="0">
                  <c:v>Label</c:v>
                </c:pt>
              </c:strCache>
            </c:strRef>
          </c:tx>
          <c:spPr>
            <a:ln w="25400" cap="rnd">
              <a:noFill/>
              <a:round/>
            </a:ln>
            <a:effectLst/>
          </c:spPr>
          <c:marker>
            <c:symbol val="circle"/>
            <c:size val="5"/>
            <c:spPr>
              <a:noFill/>
              <a:ln w="9525">
                <a:noFill/>
              </a:ln>
              <a:effectLst/>
            </c:spPr>
          </c:marker>
          <c:dLbls>
            <c:dLbl>
              <c:idx val="0"/>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3-F0BC-49B1-8A44-6E2E8876E5EE}"/>
                </c:ext>
              </c:extLst>
            </c:dLbl>
            <c:dLbl>
              <c:idx val="1"/>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4-F0BC-49B1-8A44-6E2E8876E5EE}"/>
                </c:ext>
              </c:extLst>
            </c:dLbl>
            <c:dLbl>
              <c:idx val="2"/>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5-F0BC-49B1-8A44-6E2E8876E5EE}"/>
                </c:ext>
              </c:extLst>
            </c:dLbl>
            <c:dLbl>
              <c:idx val="3"/>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6-F0BC-49B1-8A44-6E2E8876E5EE}"/>
                </c:ext>
              </c:extLst>
            </c:dLbl>
            <c:dLbl>
              <c:idx val="4"/>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F0BC-49B1-8A44-6E2E8876E5EE}"/>
                </c:ext>
              </c:extLst>
            </c:dLbl>
            <c:dLbl>
              <c:idx val="5"/>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F0BC-49B1-8A44-6E2E8876E5EE}"/>
                </c:ext>
              </c:extLst>
            </c:dLbl>
            <c:dLbl>
              <c:idx val="6"/>
              <c:tx>
                <c:rich>
                  <a:bodyPr/>
                  <a:lstStyle/>
                  <a:p>
                    <a:fld id="{4F26A415-700B-4DC0-BDC7-6D799FD5D5A6}"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F0BC-49B1-8A44-6E2E8876E5EE}"/>
                </c:ext>
              </c:extLst>
            </c:dLbl>
            <c:dLbl>
              <c:idx val="7"/>
              <c:tx>
                <c:rich>
                  <a:bodyPr/>
                  <a:lstStyle/>
                  <a:p>
                    <a:fld id="{15FE0ACB-A749-4AE0-9B7B-5C8F1AFB307B}"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0BC-49B1-8A44-6E2E8876E5EE}"/>
                </c:ext>
              </c:extLst>
            </c:dLbl>
            <c:dLbl>
              <c:idx val="8"/>
              <c:tx>
                <c:rich>
                  <a:bodyPr/>
                  <a:lstStyle/>
                  <a:p>
                    <a:fld id="{9E6BBC2D-1F01-40E3-80D1-A72857BCC8AB}"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F0BC-49B1-8A44-6E2E8876E5EE}"/>
                </c:ext>
              </c:extLst>
            </c:dLbl>
            <c:dLbl>
              <c:idx val="9"/>
              <c:tx>
                <c:rich>
                  <a:bodyPr/>
                  <a:lstStyle/>
                  <a:p>
                    <a:fld id="{E02ACB75-533C-4481-A38D-F227D6DE78C0}"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F0BC-49B1-8A44-6E2E8876E5EE}"/>
                </c:ext>
              </c:extLst>
            </c:dLbl>
            <c:dLbl>
              <c:idx val="10"/>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D-F0BC-49B1-8A44-6E2E8876E5EE}"/>
                </c:ext>
              </c:extLst>
            </c:dLbl>
            <c:dLbl>
              <c:idx val="11"/>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E-F0BC-49B1-8A44-6E2E8876E5EE}"/>
                </c:ext>
              </c:extLst>
            </c:dLbl>
            <c:numFmt formatCode="[&gt;=1000000]#,##0.0,,\ &quot;M&quot;;[&gt;=1000]#,##0,&quot;k&quot;;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ru-RU"/>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yVal>
            <c:numRef>
              <c:f>Processing!$V$2:$V$13</c:f>
              <c:numCache>
                <c:formatCode>General</c:formatCode>
                <c:ptCount val="12"/>
                <c:pt idx="0">
                  <c:v>#N/A</c:v>
                </c:pt>
                <c:pt idx="1">
                  <c:v>#N/A</c:v>
                </c:pt>
                <c:pt idx="2">
                  <c:v>#N/A</c:v>
                </c:pt>
                <c:pt idx="3">
                  <c:v>#N/A</c:v>
                </c:pt>
                <c:pt idx="4">
                  <c:v>#N/A</c:v>
                </c:pt>
                <c:pt idx="5">
                  <c:v>#N/A</c:v>
                </c:pt>
                <c:pt idx="6">
                  <c:v>3978.8</c:v>
                </c:pt>
                <c:pt idx="7">
                  <c:v>4546.8</c:v>
                </c:pt>
                <c:pt idx="8">
                  <c:v>4826.8</c:v>
                </c:pt>
                <c:pt idx="9">
                  <c:v>4730.8</c:v>
                </c:pt>
                <c:pt idx="10">
                  <c:v>#N/A</c:v>
                </c:pt>
                <c:pt idx="11">
                  <c:v>#N/A</c:v>
                </c:pt>
              </c:numCache>
            </c:numRef>
          </c:yVal>
          <c:smooth val="0"/>
          <c:extLst>
            <c:ext xmlns:c15="http://schemas.microsoft.com/office/drawing/2012/chart" uri="{02D57815-91ED-43cb-92C2-25804820EDAC}">
              <c15:datalabelsRange>
                <c15:f>Processing!$W$2:$W$13</c15:f>
                <c15:dlblRangeCache>
                  <c:ptCount val="12"/>
                  <c:pt idx="6">
                    <c:v>$3.5k</c:v>
                  </c:pt>
                  <c:pt idx="7">
                    <c:v>$4.1k</c:v>
                  </c:pt>
                  <c:pt idx="8">
                    <c:v>$4.4k</c:v>
                  </c:pt>
                  <c:pt idx="9">
                    <c:v>$4.3k</c:v>
                  </c:pt>
                </c15:dlblRangeCache>
              </c15:datalabelsRange>
            </c:ext>
            <c:ext xmlns:c16="http://schemas.microsoft.com/office/drawing/2014/chart" uri="{C3380CC4-5D6E-409C-BE32-E72D297353CC}">
              <c16:uniqueId val="{00000002-F0BC-49B1-8A44-6E2E8876E5EE}"/>
            </c:ext>
          </c:extLst>
        </c:ser>
        <c:dLbls>
          <c:showLegendKey val="0"/>
          <c:showVal val="0"/>
          <c:showCatName val="0"/>
          <c:showSerName val="0"/>
          <c:showPercent val="0"/>
          <c:showBubbleSize val="0"/>
        </c:dLbls>
        <c:axId val="1419466576"/>
        <c:axId val="1419457936"/>
      </c:scatterChart>
      <c:catAx>
        <c:axId val="1124275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24278399"/>
        <c:crosses val="autoZero"/>
        <c:auto val="1"/>
        <c:lblAlgn val="ctr"/>
        <c:lblOffset val="100"/>
        <c:noMultiLvlLbl val="0"/>
      </c:catAx>
      <c:valAx>
        <c:axId val="1124278399"/>
        <c:scaling>
          <c:orientation val="minMax"/>
        </c:scaling>
        <c:delete val="0"/>
        <c:axPos val="l"/>
        <c:majorGridlines>
          <c:spPr>
            <a:ln w="9525" cap="flat" cmpd="sng" algn="ctr">
              <a:solidFill>
                <a:schemeClr val="tx1">
                  <a:lumMod val="15000"/>
                  <a:lumOff val="85000"/>
                </a:schemeClr>
              </a:solidFill>
              <a:round/>
            </a:ln>
            <a:effectLst/>
          </c:spPr>
        </c:majorGridlines>
        <c:numFmt formatCode="[&gt;=1000000]#,##0.0,,\ &quot;M&quot;;[&gt;=1000]#,##0,&quot;k&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24275039"/>
        <c:crosses val="autoZero"/>
        <c:crossBetween val="between"/>
      </c:valAx>
      <c:valAx>
        <c:axId val="1419457936"/>
        <c:scaling>
          <c:orientation val="minMax"/>
        </c:scaling>
        <c:delete val="1"/>
        <c:axPos val="r"/>
        <c:numFmt formatCode="General" sourceLinked="1"/>
        <c:majorTickMark val="out"/>
        <c:minorTickMark val="none"/>
        <c:tickLblPos val="nextTo"/>
        <c:crossAx val="1419466576"/>
        <c:crosses val="max"/>
        <c:crossBetween val="between"/>
      </c:valAx>
      <c:catAx>
        <c:axId val="1419466576"/>
        <c:scaling>
          <c:orientation val="minMax"/>
        </c:scaling>
        <c:delete val="1"/>
        <c:axPos val="b"/>
        <c:numFmt formatCode="General" sourceLinked="1"/>
        <c:majorTickMark val="out"/>
        <c:minorTickMark val="none"/>
        <c:tickLblPos val="nextTo"/>
        <c:crossAx val="1419457936"/>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23000">
                  <a:schemeClr val="tx2">
                    <a:lumMod val="75000"/>
                    <a:lumOff val="25000"/>
                  </a:schemeClr>
                </a:gs>
                <a:gs pos="83000">
                  <a:srgbClr val="045275">
                    <a:alpha val="0"/>
                  </a:srgbClr>
                </a:gs>
              </a:gsLst>
              <a:path path="circle">
                <a:fillToRect l="50000" t="-80000" r="50000" b="180000"/>
              </a:path>
              <a:tileRect/>
            </a:gradFill>
            <a:ln>
              <a:noFill/>
            </a:ln>
            <a:effectLst/>
          </c:spPr>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extLst>
            <c:ext xmlns:c16="http://schemas.microsoft.com/office/drawing/2014/chart" uri="{C3380CC4-5D6E-409C-BE32-E72D297353CC}">
              <c16:uniqueId val="{00000000-4FEB-4D92-BC65-03228A1DB9A1}"/>
            </c:ext>
          </c:extLst>
        </c:ser>
        <c:dLbls>
          <c:showLegendKey val="0"/>
          <c:showVal val="0"/>
          <c:showCatName val="0"/>
          <c:showSerName val="0"/>
          <c:showPercent val="0"/>
          <c:showBubbleSize val="0"/>
        </c:dLbls>
        <c:axId val="1124306239"/>
        <c:axId val="1124306719"/>
      </c:areaChart>
      <c:lineChart>
        <c:grouping val="standard"/>
        <c:varyColors val="0"/>
        <c:ser>
          <c:idx val="0"/>
          <c:order val="0"/>
          <c:tx>
            <c:strRef>
              <c:f>Processing!$B$1</c:f>
              <c:strCache>
                <c:ptCount val="1"/>
                <c:pt idx="0">
                  <c:v>Value</c:v>
                </c:pt>
              </c:strCache>
            </c:strRef>
          </c:tx>
          <c:spPr>
            <a:ln w="19050" cap="rnd">
              <a:gradFill>
                <a:gsLst>
                  <a:gs pos="28000">
                    <a:srgbClr val="29A3FF"/>
                  </a:gs>
                  <a:gs pos="70000">
                    <a:srgbClr val="01EFFA"/>
                  </a:gs>
                </a:gsLst>
                <a:lin ang="0" scaled="0"/>
              </a:gradFill>
              <a:round/>
            </a:ln>
            <a:effectLst/>
          </c:spPr>
          <c:marker>
            <c:symbol val="none"/>
          </c:marker>
          <c:cat>
            <c:strRef>
              <c:f>Processing!$A$2:$A$13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smooth val="1"/>
          <c:extLst>
            <c:ext xmlns:c16="http://schemas.microsoft.com/office/drawing/2014/chart" uri="{C3380CC4-5D6E-409C-BE32-E72D297353CC}">
              <c16:uniqueId val="{00000001-4FEB-4D92-BC65-03228A1DB9A1}"/>
            </c:ext>
          </c:extLst>
        </c:ser>
        <c:dLbls>
          <c:showLegendKey val="0"/>
          <c:showVal val="0"/>
          <c:showCatName val="0"/>
          <c:showSerName val="0"/>
          <c:showPercent val="0"/>
          <c:showBubbleSize val="0"/>
        </c:dLbls>
        <c:marker val="1"/>
        <c:smooth val="0"/>
        <c:axId val="1124306239"/>
        <c:axId val="1124306719"/>
      </c:lineChart>
      <c:scatterChart>
        <c:scatterStyle val="lineMarker"/>
        <c:varyColors val="0"/>
        <c:ser>
          <c:idx val="2"/>
          <c:order val="2"/>
          <c:tx>
            <c:strRef>
              <c:f>Processing!$C$1</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01EFFA"/>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0"/>
            <c:plus>
              <c:numLit>
                <c:formatCode>General</c:formatCode>
                <c:ptCount val="1"/>
                <c:pt idx="0">
                  <c:v>1</c:v>
                </c:pt>
              </c:numLit>
            </c:plus>
            <c:minus>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minus>
            <c:spPr>
              <a:noFill/>
              <a:ln w="9525" cap="flat" cmpd="sng" algn="ctr">
                <a:gradFill>
                  <a:gsLst>
                    <a:gs pos="0">
                      <a:srgbClr val="01EFFA"/>
                    </a:gs>
                    <a:gs pos="90000">
                      <a:srgbClr val="01EFFA">
                        <a:alpha val="0"/>
                      </a:srgbClr>
                    </a:gs>
                  </a:gsLst>
                  <a:lin ang="5400000" scaled="1"/>
                </a:gradFill>
                <a:round/>
              </a:ln>
              <a:effectLst/>
            </c:spPr>
          </c:errBars>
          <c:yVal>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yVal>
          <c:smooth val="0"/>
          <c:extLst>
            <c:ext xmlns:c16="http://schemas.microsoft.com/office/drawing/2014/chart" uri="{C3380CC4-5D6E-409C-BE32-E72D297353CC}">
              <c16:uniqueId val="{00000002-4FEB-4D92-BC65-03228A1DB9A1}"/>
            </c:ext>
          </c:extLst>
        </c:ser>
        <c:dLbls>
          <c:showLegendKey val="0"/>
          <c:showVal val="0"/>
          <c:showCatName val="0"/>
          <c:showSerName val="0"/>
          <c:showPercent val="0"/>
          <c:showBubbleSize val="0"/>
        </c:dLbls>
        <c:axId val="1124306239"/>
        <c:axId val="1124306719"/>
      </c:scatterChart>
      <c:catAx>
        <c:axId val="1124306239"/>
        <c:scaling>
          <c:orientation val="minMax"/>
        </c:scaling>
        <c:delete val="1"/>
        <c:axPos val="b"/>
        <c:numFmt formatCode="General" sourceLinked="1"/>
        <c:majorTickMark val="none"/>
        <c:minorTickMark val="none"/>
        <c:tickLblPos val="nextTo"/>
        <c:crossAx val="1124306719"/>
        <c:crosses val="autoZero"/>
        <c:auto val="1"/>
        <c:lblAlgn val="ctr"/>
        <c:lblOffset val="100"/>
        <c:noMultiLvlLbl val="0"/>
      </c:catAx>
      <c:valAx>
        <c:axId val="1124306719"/>
        <c:scaling>
          <c:orientation val="minMax"/>
        </c:scaling>
        <c:delete val="1"/>
        <c:axPos val="l"/>
        <c:numFmt formatCode="General" sourceLinked="1"/>
        <c:majorTickMark val="none"/>
        <c:minorTickMark val="none"/>
        <c:tickLblPos val="nextTo"/>
        <c:crossAx val="1124306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Processing!$D$8</c:f>
              <c:strCache>
                <c:ptCount val="1"/>
                <c:pt idx="0">
                  <c:v>Budget Load</c:v>
                </c:pt>
              </c:strCache>
            </c:strRef>
          </c:tx>
          <c:spPr>
            <a:solidFill>
              <a:schemeClr val="bg1"/>
            </a:solidFill>
            <a:ln>
              <a:noFill/>
            </a:ln>
          </c:spPr>
          <c:dPt>
            <c:idx val="0"/>
            <c:bubble3D val="0"/>
            <c:spPr>
              <a:solidFill>
                <a:schemeClr val="bg1"/>
              </a:solidFill>
              <a:ln w="19050">
                <a:noFill/>
              </a:ln>
              <a:effectLst/>
            </c:spPr>
            <c:extLst>
              <c:ext xmlns:c16="http://schemas.microsoft.com/office/drawing/2014/chart" uri="{C3380CC4-5D6E-409C-BE32-E72D297353CC}">
                <c16:uniqueId val="{00000001-6ECA-4F83-9519-19C303798EAA}"/>
              </c:ext>
            </c:extLst>
          </c:dPt>
          <c:dPt>
            <c:idx val="1"/>
            <c:bubble3D val="0"/>
            <c:spPr>
              <a:solidFill>
                <a:schemeClr val="bg1">
                  <a:alpha val="20000"/>
                </a:schemeClr>
              </a:solidFill>
              <a:ln w="19050">
                <a:noFill/>
              </a:ln>
              <a:effectLst/>
            </c:spPr>
            <c:extLst>
              <c:ext xmlns:c16="http://schemas.microsoft.com/office/drawing/2014/chart" uri="{C3380CC4-5D6E-409C-BE32-E72D297353CC}">
                <c16:uniqueId val="{00000003-6ECA-4F83-9519-19C303798EAA}"/>
              </c:ext>
            </c:extLst>
          </c:dPt>
          <c:val>
            <c:numRef>
              <c:f>Processing!$E$8:$F$8</c:f>
              <c:numCache>
                <c:formatCode>0%</c:formatCode>
                <c:ptCount val="2"/>
                <c:pt idx="0">
                  <c:v>0.18354640151515156</c:v>
                </c:pt>
                <c:pt idx="1">
                  <c:v>0.81645359848484844</c:v>
                </c:pt>
              </c:numCache>
            </c:numRef>
          </c:val>
          <c:extLst>
            <c:ext xmlns:c16="http://schemas.microsoft.com/office/drawing/2014/chart" uri="{C3380CC4-5D6E-409C-BE32-E72D297353CC}">
              <c16:uniqueId val="{00000004-6ECA-4F83-9519-19C303798EAA}"/>
            </c:ext>
          </c:extLst>
        </c:ser>
        <c:dLbls>
          <c:showLegendKey val="0"/>
          <c:showVal val="0"/>
          <c:showCatName val="0"/>
          <c:showSerName val="0"/>
          <c:showPercent val="0"/>
          <c:showBubbleSize val="0"/>
          <c:showLeaderLines val="1"/>
        </c:dLbls>
        <c:firstSliceAng val="0"/>
        <c:holeSize val="9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7FAAEC"/>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Processing!$E$2:$E$5</c:f>
              <c:numCache>
                <c:formatCode>0%</c:formatCode>
                <c:ptCount val="4"/>
                <c:pt idx="0">
                  <c:v>1.1308571428571428</c:v>
                </c:pt>
                <c:pt idx="1">
                  <c:v>0.97624999999999995</c:v>
                </c:pt>
                <c:pt idx="2">
                  <c:v>1.0596666666666668</c:v>
                </c:pt>
                <c:pt idx="3">
                  <c:v>1.1995</c:v>
                </c:pt>
              </c:numCache>
            </c:numRef>
          </c:val>
          <c:extLst>
            <c:ext xmlns:c16="http://schemas.microsoft.com/office/drawing/2014/chart" uri="{C3380CC4-5D6E-409C-BE32-E72D297353CC}">
              <c16:uniqueId val="{00000000-88E9-4A80-8660-A8F61A728CD6}"/>
            </c:ext>
          </c:extLst>
        </c:ser>
        <c:ser>
          <c:idx val="1"/>
          <c:order val="1"/>
          <c:spPr>
            <a:solidFill>
              <a:srgbClr val="DDE6F2"/>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Processing!$F$2:$F$5</c:f>
              <c:numCache>
                <c:formatCode>0%</c:formatCode>
                <c:ptCount val="4"/>
                <c:pt idx="0">
                  <c:v>0</c:v>
                </c:pt>
                <c:pt idx="1">
                  <c:v>2.3750000000000049E-2</c:v>
                </c:pt>
                <c:pt idx="2">
                  <c:v>0</c:v>
                </c:pt>
                <c:pt idx="3">
                  <c:v>0</c:v>
                </c:pt>
              </c:numCache>
            </c:numRef>
          </c:val>
          <c:extLst>
            <c:ext xmlns:c16="http://schemas.microsoft.com/office/drawing/2014/chart" uri="{C3380CC4-5D6E-409C-BE32-E72D297353CC}">
              <c16:uniqueId val="{00000001-88E9-4A80-8660-A8F61A728CD6}"/>
            </c:ext>
          </c:extLst>
        </c:ser>
        <c:dLbls>
          <c:showLegendKey val="0"/>
          <c:showVal val="0"/>
          <c:showCatName val="0"/>
          <c:showSerName val="0"/>
          <c:showPercent val="0"/>
          <c:showBubbleSize val="0"/>
        </c:dLbls>
        <c:gapWidth val="500"/>
        <c:overlap val="100"/>
        <c:axId val="1419409936"/>
        <c:axId val="1419429136"/>
      </c:barChart>
      <c:catAx>
        <c:axId val="1419409936"/>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419429136"/>
        <c:crosses val="autoZero"/>
        <c:auto val="1"/>
        <c:lblAlgn val="ctr"/>
        <c:lblOffset val="100"/>
        <c:noMultiLvlLbl val="0"/>
      </c:catAx>
      <c:valAx>
        <c:axId val="1419429136"/>
        <c:scaling>
          <c:orientation val="minMax"/>
          <c:min val="0"/>
        </c:scaling>
        <c:delete val="1"/>
        <c:axPos val="t"/>
        <c:numFmt formatCode="0%" sourceLinked="1"/>
        <c:majorTickMark val="out"/>
        <c:minorTickMark val="none"/>
        <c:tickLblPos val="nextTo"/>
        <c:crossAx val="1419409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val>
            <c:numRef>
              <c:f>Processing!$D$6</c:f>
              <c:numCache>
                <c:formatCode>0%</c:formatCode>
                <c:ptCount val="1"/>
                <c:pt idx="0">
                  <c:v>0.05</c:v>
                </c:pt>
              </c:numCache>
            </c:numRef>
          </c:val>
          <c:extLst>
            <c:ext xmlns:c16="http://schemas.microsoft.com/office/drawing/2014/chart" uri="{C3380CC4-5D6E-409C-BE32-E72D297353CC}">
              <c16:uniqueId val="{00000000-4AF5-4DB0-B58E-6770CB04A341}"/>
            </c:ext>
          </c:extLst>
        </c:ser>
        <c:ser>
          <c:idx val="1"/>
          <c:order val="1"/>
          <c:spPr>
            <a:solidFill>
              <a:schemeClr val="accent2"/>
            </a:solidFill>
            <a:ln w="88900">
              <a:gradFill>
                <a:gsLst>
                  <a:gs pos="0">
                    <a:srgbClr val="0099CC"/>
                  </a:gs>
                  <a:gs pos="100000">
                    <a:srgbClr val="01EFFA"/>
                  </a:gs>
                </a:gsLst>
                <a:lin ang="0" scaled="0"/>
              </a:gradFill>
            </a:ln>
            <a:effectLst/>
          </c:spPr>
          <c:invertIfNegative val="0"/>
          <c:val>
            <c:numRef>
              <c:f>Processing!$E$6</c:f>
              <c:numCache>
                <c:formatCode>0%</c:formatCode>
                <c:ptCount val="1"/>
                <c:pt idx="0">
                  <c:v>1.0915684523809523</c:v>
                </c:pt>
              </c:numCache>
            </c:numRef>
          </c:val>
          <c:extLst>
            <c:ext xmlns:c16="http://schemas.microsoft.com/office/drawing/2014/chart" uri="{C3380CC4-5D6E-409C-BE32-E72D297353CC}">
              <c16:uniqueId val="{00000001-4AF5-4DB0-B58E-6770CB04A341}"/>
            </c:ext>
          </c:extLst>
        </c:ser>
        <c:ser>
          <c:idx val="2"/>
          <c:order val="2"/>
          <c:spPr>
            <a:solidFill>
              <a:schemeClr val="accent3"/>
            </a:solidFill>
            <a:ln>
              <a:noFill/>
            </a:ln>
            <a:effectLst/>
          </c:spPr>
          <c:invertIfNegative val="0"/>
          <c:dPt>
            <c:idx val="0"/>
            <c:invertIfNegative val="0"/>
            <c:bubble3D val="0"/>
            <c:spPr>
              <a:noFill/>
              <a:ln>
                <a:noFill/>
              </a:ln>
              <a:effectLst/>
            </c:spPr>
            <c:extLst>
              <c:ext xmlns:c16="http://schemas.microsoft.com/office/drawing/2014/chart" uri="{C3380CC4-5D6E-409C-BE32-E72D297353CC}">
                <c16:uniqueId val="{00000003-4AF5-4DB0-B58E-6770CB04A341}"/>
              </c:ext>
            </c:extLst>
          </c:dPt>
          <c:val>
            <c:numRef>
              <c:f>Processing!$F$6</c:f>
              <c:numCache>
                <c:formatCode>0%</c:formatCode>
                <c:ptCount val="1"/>
                <c:pt idx="0">
                  <c:v>-9.1568452380952348E-2</c:v>
                </c:pt>
              </c:numCache>
            </c:numRef>
          </c:val>
          <c:extLst>
            <c:ext xmlns:c16="http://schemas.microsoft.com/office/drawing/2014/chart" uri="{C3380CC4-5D6E-409C-BE32-E72D297353CC}">
              <c16:uniqueId val="{00000004-4AF5-4DB0-B58E-6770CB04A341}"/>
            </c:ext>
          </c:extLst>
        </c:ser>
        <c:dLbls>
          <c:showLegendKey val="0"/>
          <c:showVal val="0"/>
          <c:showCatName val="0"/>
          <c:showSerName val="0"/>
          <c:showPercent val="0"/>
          <c:showBubbleSize val="0"/>
        </c:dLbls>
        <c:gapWidth val="500"/>
        <c:overlap val="100"/>
        <c:axId val="1419348976"/>
        <c:axId val="1419375376"/>
      </c:barChart>
      <c:catAx>
        <c:axId val="1419348976"/>
        <c:scaling>
          <c:orientation val="minMax"/>
        </c:scaling>
        <c:delete val="1"/>
        <c:axPos val="l"/>
        <c:majorTickMark val="out"/>
        <c:minorTickMark val="none"/>
        <c:tickLblPos val="nextTo"/>
        <c:crossAx val="1419375376"/>
        <c:crosses val="autoZero"/>
        <c:auto val="1"/>
        <c:lblAlgn val="ctr"/>
        <c:lblOffset val="100"/>
        <c:noMultiLvlLbl val="0"/>
      </c:catAx>
      <c:valAx>
        <c:axId val="1419375376"/>
        <c:scaling>
          <c:orientation val="minMax"/>
          <c:max val="1.1000000000000001"/>
          <c:min val="0"/>
        </c:scaling>
        <c:delete val="1"/>
        <c:axPos val="b"/>
        <c:numFmt formatCode="0%" sourceLinked="1"/>
        <c:majorTickMark val="out"/>
        <c:minorTickMark val="none"/>
        <c:tickLblPos val="nextTo"/>
        <c:crossAx val="1419348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Processing!$P$1</c:f>
              <c:strCache>
                <c:ptCount val="1"/>
                <c:pt idx="0">
                  <c:v>indent</c:v>
                </c:pt>
              </c:strCache>
            </c:strRef>
          </c:tx>
          <c:spPr>
            <a:noFill/>
            <a:ln>
              <a:no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Processing!$P$2:$P$13</c:f>
              <c:numCache>
                <c:formatCode>General</c:formatCode>
                <c:ptCount val="12"/>
                <c:pt idx="0">
                  <c:v>438.8</c:v>
                </c:pt>
                <c:pt idx="1">
                  <c:v>438.8</c:v>
                </c:pt>
                <c:pt idx="2">
                  <c:v>438.8</c:v>
                </c:pt>
                <c:pt idx="3">
                  <c:v>438.8</c:v>
                </c:pt>
                <c:pt idx="4">
                  <c:v>438.8</c:v>
                </c:pt>
                <c:pt idx="5">
                  <c:v>438.8</c:v>
                </c:pt>
                <c:pt idx="6">
                  <c:v>438.8</c:v>
                </c:pt>
                <c:pt idx="7">
                  <c:v>438.8</c:v>
                </c:pt>
                <c:pt idx="8">
                  <c:v>438.8</c:v>
                </c:pt>
                <c:pt idx="9">
                  <c:v>438.8</c:v>
                </c:pt>
                <c:pt idx="10">
                  <c:v>438.8</c:v>
                </c:pt>
                <c:pt idx="11">
                  <c:v>438.8</c:v>
                </c:pt>
              </c:numCache>
            </c:numRef>
          </c:val>
          <c:extLst>
            <c:ext xmlns:c16="http://schemas.microsoft.com/office/drawing/2014/chart" uri="{C3380CC4-5D6E-409C-BE32-E72D297353CC}">
              <c16:uniqueId val="{00000000-4135-46DE-9612-21CC03E20127}"/>
            </c:ext>
          </c:extLst>
        </c:ser>
        <c:ser>
          <c:idx val="1"/>
          <c:order val="1"/>
          <c:tx>
            <c:strRef>
              <c:f>Processing!$Q$1</c:f>
              <c:strCache>
                <c:ptCount val="1"/>
                <c:pt idx="0">
                  <c:v>Inflow</c:v>
                </c:pt>
              </c:strCache>
            </c:strRef>
          </c:tx>
          <c:spPr>
            <a:solidFill>
              <a:schemeClr val="accent2"/>
            </a:solidFill>
            <a:ln w="101600">
              <a:solidFill>
                <a:srgbClr val="3B435B"/>
              </a:solid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Processing!$Q$2:$Q$13</c:f>
              <c:numCache>
                <c:formatCode>General</c:formatCode>
                <c:ptCount val="12"/>
                <c:pt idx="0">
                  <c:v>3200</c:v>
                </c:pt>
                <c:pt idx="1">
                  <c:v>2552</c:v>
                </c:pt>
                <c:pt idx="2">
                  <c:v>2108</c:v>
                </c:pt>
                <c:pt idx="3">
                  <c:v>2012</c:v>
                </c:pt>
                <c:pt idx="4">
                  <c:v>2292</c:v>
                </c:pt>
                <c:pt idx="5">
                  <c:v>2860</c:v>
                </c:pt>
                <c:pt idx="6">
                  <c:v>3540</c:v>
                </c:pt>
                <c:pt idx="7">
                  <c:v>4108</c:v>
                </c:pt>
                <c:pt idx="8">
                  <c:v>4388</c:v>
                </c:pt>
                <c:pt idx="9">
                  <c:v>4292</c:v>
                </c:pt>
                <c:pt idx="10">
                  <c:v>3848</c:v>
                </c:pt>
                <c:pt idx="11">
                  <c:v>3200</c:v>
                </c:pt>
              </c:numCache>
            </c:numRef>
          </c:val>
          <c:extLst>
            <c:ext xmlns:c16="http://schemas.microsoft.com/office/drawing/2014/chart" uri="{C3380CC4-5D6E-409C-BE32-E72D297353CC}">
              <c16:uniqueId val="{00000001-4135-46DE-9612-21CC03E20127}"/>
            </c:ext>
          </c:extLst>
        </c:ser>
        <c:dLbls>
          <c:showLegendKey val="0"/>
          <c:showVal val="0"/>
          <c:showCatName val="0"/>
          <c:showSerName val="0"/>
          <c:showPercent val="0"/>
          <c:showBubbleSize val="0"/>
        </c:dLbls>
        <c:gapWidth val="270"/>
        <c:overlap val="100"/>
        <c:axId val="1124275039"/>
        <c:axId val="1124278399"/>
      </c:barChart>
      <c:barChart>
        <c:barDir val="col"/>
        <c:grouping val="stacked"/>
        <c:varyColors val="0"/>
        <c:ser>
          <c:idx val="2"/>
          <c:order val="2"/>
          <c:tx>
            <c:strRef>
              <c:f>Processing!$R$1</c:f>
              <c:strCache>
                <c:ptCount val="1"/>
                <c:pt idx="0">
                  <c:v>indentC</c:v>
                </c:pt>
              </c:strCache>
            </c:strRef>
          </c:tx>
          <c:spPr>
            <a:noFill/>
            <a:ln>
              <a:no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Processing!$R$2:$R$13</c:f>
              <c:numCache>
                <c:formatCode>General</c:formatCode>
                <c:ptCount val="12"/>
                <c:pt idx="0">
                  <c:v>#N/A</c:v>
                </c:pt>
                <c:pt idx="1">
                  <c:v>#N/A</c:v>
                </c:pt>
                <c:pt idx="2">
                  <c:v>#N/A</c:v>
                </c:pt>
                <c:pt idx="3">
                  <c:v>#N/A</c:v>
                </c:pt>
                <c:pt idx="4">
                  <c:v>#N/A</c:v>
                </c:pt>
                <c:pt idx="5">
                  <c:v>#N/A</c:v>
                </c:pt>
                <c:pt idx="6">
                  <c:v>438.8</c:v>
                </c:pt>
                <c:pt idx="7">
                  <c:v>438.8</c:v>
                </c:pt>
                <c:pt idx="8">
                  <c:v>438.8</c:v>
                </c:pt>
                <c:pt idx="9">
                  <c:v>438.8</c:v>
                </c:pt>
                <c:pt idx="10">
                  <c:v>#N/A</c:v>
                </c:pt>
                <c:pt idx="11">
                  <c:v>#N/A</c:v>
                </c:pt>
              </c:numCache>
            </c:numRef>
          </c:val>
          <c:extLst>
            <c:ext xmlns:c16="http://schemas.microsoft.com/office/drawing/2014/chart" uri="{C3380CC4-5D6E-409C-BE32-E72D297353CC}">
              <c16:uniqueId val="{00000002-4135-46DE-9612-21CC03E20127}"/>
            </c:ext>
          </c:extLst>
        </c:ser>
        <c:ser>
          <c:idx val="3"/>
          <c:order val="3"/>
          <c:tx>
            <c:strRef>
              <c:f>Processing!$S$1</c:f>
              <c:strCache>
                <c:ptCount val="1"/>
                <c:pt idx="0">
                  <c:v>Cursor1</c:v>
                </c:pt>
              </c:strCache>
            </c:strRef>
          </c:tx>
          <c:spPr>
            <a:solidFill>
              <a:schemeClr val="accent4"/>
            </a:solidFill>
            <a:ln w="101600">
              <a:gradFill>
                <a:gsLst>
                  <a:gs pos="0">
                    <a:srgbClr val="29A3FF"/>
                  </a:gs>
                  <a:gs pos="100000">
                    <a:srgbClr val="0077D0"/>
                  </a:gs>
                </a:gsLst>
                <a:lin ang="5400000" scaled="1"/>
              </a:gradFill>
            </a:ln>
            <a:effectLst>
              <a:outerShdw blurRad="50800" dist="38100" dir="2700000" algn="tl" rotWithShape="0">
                <a:srgbClr val="747FA4">
                  <a:alpha val="40000"/>
                </a:srgbClr>
              </a:outerShdw>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Processing!$S$2:$S$13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4135-46DE-9612-21CC03E20127}"/>
            </c:ext>
          </c:extLst>
        </c:ser>
        <c:ser>
          <c:idx val="5"/>
          <c:order val="4"/>
          <c:tx>
            <c:strRef>
              <c:f>Processing!$T$1</c:f>
              <c:strCache>
                <c:ptCount val="1"/>
                <c:pt idx="0">
                  <c:v>Cursor2</c:v>
                </c:pt>
              </c:strCache>
            </c:strRef>
          </c:tx>
          <c:spPr>
            <a:solidFill>
              <a:schemeClr val="accent6"/>
            </a:solidFill>
            <a:ln w="101600">
              <a:gradFill>
                <a:gsLst>
                  <a:gs pos="0">
                    <a:srgbClr val="01EFFA"/>
                  </a:gs>
                  <a:gs pos="100000">
                    <a:srgbClr val="16BBC9"/>
                  </a:gs>
                </a:gsLst>
                <a:lin ang="5400000" scaled="1"/>
              </a:gradFill>
            </a:ln>
            <a:effectLst>
              <a:outerShdw blurRad="50800" dist="38100" dir="2700000" algn="tl" rotWithShape="0">
                <a:srgbClr val="747FA4">
                  <a:alpha val="40000"/>
                </a:srgbClr>
              </a:outerShdw>
            </a:effectLst>
          </c:spPr>
          <c:invertIfNegative val="0"/>
          <c:val>
            <c:numRef>
              <c:f>Processing!$T$2:$T$13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4135-46DE-9612-21CC03E20127}"/>
            </c:ext>
          </c:extLst>
        </c:ser>
        <c:ser>
          <c:idx val="6"/>
          <c:order val="5"/>
          <c:tx>
            <c:strRef>
              <c:f>Processing!$U$1</c:f>
              <c:strCache>
                <c:ptCount val="1"/>
                <c:pt idx="0">
                  <c:v>Cursor3</c:v>
                </c:pt>
              </c:strCache>
            </c:strRef>
          </c:tx>
          <c:spPr>
            <a:solidFill>
              <a:schemeClr val="accent1">
                <a:lumMod val="60000"/>
              </a:schemeClr>
            </a:solidFill>
            <a:ln w="101600">
              <a:gradFill>
                <a:gsLst>
                  <a:gs pos="0">
                    <a:srgbClr val="16BBC9"/>
                  </a:gs>
                  <a:gs pos="100000">
                    <a:srgbClr val="11959F"/>
                  </a:gs>
                </a:gsLst>
                <a:lin ang="5400000" scaled="1"/>
              </a:gradFill>
            </a:ln>
            <a:effectLst>
              <a:outerShdw blurRad="50800" dist="38100" dir="2700000" algn="tl" rotWithShape="0">
                <a:srgbClr val="747FA4">
                  <a:alpha val="40000"/>
                </a:srgbClr>
              </a:outerShdw>
            </a:effectLst>
          </c:spPr>
          <c:invertIfNegative val="0"/>
          <c:val>
            <c:numRef>
              <c:f>Processing!$U$2:$U$13</c:f>
              <c:numCache>
                <c:formatCode>General</c:formatCode>
                <c:ptCount val="12"/>
                <c:pt idx="0">
                  <c:v>#N/A</c:v>
                </c:pt>
                <c:pt idx="1">
                  <c:v>#N/A</c:v>
                </c:pt>
                <c:pt idx="2">
                  <c:v>#N/A</c:v>
                </c:pt>
                <c:pt idx="3">
                  <c:v>#N/A</c:v>
                </c:pt>
                <c:pt idx="4">
                  <c:v>#N/A</c:v>
                </c:pt>
                <c:pt idx="5">
                  <c:v>#N/A</c:v>
                </c:pt>
                <c:pt idx="6">
                  <c:v>3540</c:v>
                </c:pt>
                <c:pt idx="7">
                  <c:v>4108</c:v>
                </c:pt>
                <c:pt idx="8">
                  <c:v>4388</c:v>
                </c:pt>
                <c:pt idx="9">
                  <c:v>4292</c:v>
                </c:pt>
                <c:pt idx="10">
                  <c:v>#N/A</c:v>
                </c:pt>
                <c:pt idx="11">
                  <c:v>#N/A</c:v>
                </c:pt>
              </c:numCache>
            </c:numRef>
          </c:val>
          <c:extLst>
            <c:ext xmlns:c16="http://schemas.microsoft.com/office/drawing/2014/chart" uri="{C3380CC4-5D6E-409C-BE32-E72D297353CC}">
              <c16:uniqueId val="{00000005-4135-46DE-9612-21CC03E20127}"/>
            </c:ext>
          </c:extLst>
        </c:ser>
        <c:dLbls>
          <c:showLegendKey val="0"/>
          <c:showVal val="0"/>
          <c:showCatName val="0"/>
          <c:showSerName val="0"/>
          <c:showPercent val="0"/>
          <c:showBubbleSize val="0"/>
        </c:dLbls>
        <c:gapWidth val="270"/>
        <c:overlap val="100"/>
        <c:axId val="1419466576"/>
        <c:axId val="1419457936"/>
      </c:barChart>
      <c:scatterChart>
        <c:scatterStyle val="lineMarker"/>
        <c:varyColors val="0"/>
        <c:ser>
          <c:idx val="4"/>
          <c:order val="6"/>
          <c:tx>
            <c:strRef>
              <c:f>Processing!$V$1</c:f>
              <c:strCache>
                <c:ptCount val="1"/>
                <c:pt idx="0">
                  <c:v>Label</c:v>
                </c:pt>
              </c:strCache>
            </c:strRef>
          </c:tx>
          <c:spPr>
            <a:ln w="25400" cap="rnd">
              <a:noFill/>
              <a:round/>
            </a:ln>
            <a:effectLst/>
          </c:spPr>
          <c:marker>
            <c:symbol val="circle"/>
            <c:size val="5"/>
            <c:spPr>
              <a:noFill/>
              <a:ln w="9525">
                <a:noFill/>
              </a:ln>
              <a:effectLst/>
            </c:spPr>
          </c:marker>
          <c:dLbls>
            <c:dLbl>
              <c:idx val="0"/>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6-4135-46DE-9612-21CC03E20127}"/>
                </c:ext>
              </c:extLst>
            </c:dLbl>
            <c:dLbl>
              <c:idx val="1"/>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4135-46DE-9612-21CC03E20127}"/>
                </c:ext>
              </c:extLst>
            </c:dLbl>
            <c:dLbl>
              <c:idx val="2"/>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4135-46DE-9612-21CC03E20127}"/>
                </c:ext>
              </c:extLst>
            </c:dLbl>
            <c:dLbl>
              <c:idx val="3"/>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9-4135-46DE-9612-21CC03E20127}"/>
                </c:ext>
              </c:extLst>
            </c:dLbl>
            <c:dLbl>
              <c:idx val="4"/>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A-4135-46DE-9612-21CC03E20127}"/>
                </c:ext>
              </c:extLst>
            </c:dLbl>
            <c:dLbl>
              <c:idx val="5"/>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B-4135-46DE-9612-21CC03E20127}"/>
                </c:ext>
              </c:extLst>
            </c:dLbl>
            <c:dLbl>
              <c:idx val="6"/>
              <c:tx>
                <c:rich>
                  <a:bodyPr/>
                  <a:lstStyle/>
                  <a:p>
                    <a:fld id="{52208949-68F9-46C4-ABF0-FAAC1BB8695F}"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4135-46DE-9612-21CC03E20127}"/>
                </c:ext>
              </c:extLst>
            </c:dLbl>
            <c:dLbl>
              <c:idx val="7"/>
              <c:tx>
                <c:rich>
                  <a:bodyPr/>
                  <a:lstStyle/>
                  <a:p>
                    <a:fld id="{E5AF7601-84FD-43C5-A614-4C61B1002A4A}"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4135-46DE-9612-21CC03E20127}"/>
                </c:ext>
              </c:extLst>
            </c:dLbl>
            <c:dLbl>
              <c:idx val="8"/>
              <c:tx>
                <c:rich>
                  <a:bodyPr/>
                  <a:lstStyle/>
                  <a:p>
                    <a:fld id="{8653B671-74A7-40BB-84E2-4972997A295E}"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4135-46DE-9612-21CC03E20127}"/>
                </c:ext>
              </c:extLst>
            </c:dLbl>
            <c:dLbl>
              <c:idx val="9"/>
              <c:tx>
                <c:rich>
                  <a:bodyPr/>
                  <a:lstStyle/>
                  <a:p>
                    <a:fld id="{5437C97B-7968-4398-9E1E-B5D1126C2478}"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4135-46DE-9612-21CC03E20127}"/>
                </c:ext>
              </c:extLst>
            </c:dLbl>
            <c:dLbl>
              <c:idx val="10"/>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0-4135-46DE-9612-21CC03E20127}"/>
                </c:ext>
              </c:extLst>
            </c:dLbl>
            <c:dLbl>
              <c:idx val="11"/>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1-4135-46DE-9612-21CC03E20127}"/>
                </c:ext>
              </c:extLst>
            </c:dLbl>
            <c:numFmt formatCode="[&gt;=1000000]#,##0.0,,\ &quot;M&quot;;[&gt;=1000]#,##0,&quot;k&quot;;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ru-RU"/>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yVal>
            <c:numRef>
              <c:f>Processing!$V$2:$V$13</c:f>
              <c:numCache>
                <c:formatCode>General</c:formatCode>
                <c:ptCount val="12"/>
                <c:pt idx="0">
                  <c:v>#N/A</c:v>
                </c:pt>
                <c:pt idx="1">
                  <c:v>#N/A</c:v>
                </c:pt>
                <c:pt idx="2">
                  <c:v>#N/A</c:v>
                </c:pt>
                <c:pt idx="3">
                  <c:v>#N/A</c:v>
                </c:pt>
                <c:pt idx="4">
                  <c:v>#N/A</c:v>
                </c:pt>
                <c:pt idx="5">
                  <c:v>#N/A</c:v>
                </c:pt>
                <c:pt idx="6">
                  <c:v>3978.8</c:v>
                </c:pt>
                <c:pt idx="7">
                  <c:v>4546.8</c:v>
                </c:pt>
                <c:pt idx="8">
                  <c:v>4826.8</c:v>
                </c:pt>
                <c:pt idx="9">
                  <c:v>4730.8</c:v>
                </c:pt>
                <c:pt idx="10">
                  <c:v>#N/A</c:v>
                </c:pt>
                <c:pt idx="11">
                  <c:v>#N/A</c:v>
                </c:pt>
              </c:numCache>
            </c:numRef>
          </c:yVal>
          <c:smooth val="0"/>
          <c:extLst>
            <c:ext xmlns:c15="http://schemas.microsoft.com/office/drawing/2012/chart" uri="{02D57815-91ED-43cb-92C2-25804820EDAC}">
              <c15:datalabelsRange>
                <c15:f>Processing!$W$2:$W$13</c15:f>
                <c15:dlblRangeCache>
                  <c:ptCount val="12"/>
                  <c:pt idx="6">
                    <c:v>$3.5k</c:v>
                  </c:pt>
                  <c:pt idx="7">
                    <c:v>$4.1k</c:v>
                  </c:pt>
                  <c:pt idx="8">
                    <c:v>$4.4k</c:v>
                  </c:pt>
                  <c:pt idx="9">
                    <c:v>$4.3k</c:v>
                  </c:pt>
                </c15:dlblRangeCache>
              </c15:datalabelsRange>
            </c:ext>
            <c:ext xmlns:c16="http://schemas.microsoft.com/office/drawing/2014/chart" uri="{C3380CC4-5D6E-409C-BE32-E72D297353CC}">
              <c16:uniqueId val="{00000012-4135-46DE-9612-21CC03E20127}"/>
            </c:ext>
          </c:extLst>
        </c:ser>
        <c:dLbls>
          <c:showLegendKey val="0"/>
          <c:showVal val="0"/>
          <c:showCatName val="0"/>
          <c:showSerName val="0"/>
          <c:showPercent val="0"/>
          <c:showBubbleSize val="0"/>
        </c:dLbls>
        <c:axId val="1419466576"/>
        <c:axId val="1419457936"/>
      </c:scatterChart>
      <c:catAx>
        <c:axId val="1124275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24278399"/>
        <c:crosses val="autoZero"/>
        <c:auto val="1"/>
        <c:lblAlgn val="ctr"/>
        <c:lblOffset val="100"/>
        <c:noMultiLvlLbl val="0"/>
      </c:catAx>
      <c:valAx>
        <c:axId val="1124278399"/>
        <c:scaling>
          <c:orientation val="minMax"/>
        </c:scaling>
        <c:delete val="0"/>
        <c:axPos val="l"/>
        <c:majorGridlines>
          <c:spPr>
            <a:ln w="9525" cap="flat" cmpd="sng" algn="ctr">
              <a:solidFill>
                <a:schemeClr val="tx1">
                  <a:lumMod val="15000"/>
                  <a:lumOff val="85000"/>
                </a:schemeClr>
              </a:solidFill>
              <a:round/>
            </a:ln>
            <a:effectLst/>
          </c:spPr>
        </c:majorGridlines>
        <c:numFmt formatCode="[&gt;=1000000]#,##0.0,,\ &quot;M&quot;;[&gt;=1000]#,##0,&quot;k&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24275039"/>
        <c:crosses val="autoZero"/>
        <c:crossBetween val="between"/>
      </c:valAx>
      <c:valAx>
        <c:axId val="1419457936"/>
        <c:scaling>
          <c:orientation val="minMax"/>
        </c:scaling>
        <c:delete val="1"/>
        <c:axPos val="r"/>
        <c:numFmt formatCode="General" sourceLinked="1"/>
        <c:majorTickMark val="out"/>
        <c:minorTickMark val="none"/>
        <c:tickLblPos val="nextTo"/>
        <c:crossAx val="1419466576"/>
        <c:crosses val="max"/>
        <c:crossBetween val="between"/>
      </c:valAx>
      <c:catAx>
        <c:axId val="1419466576"/>
        <c:scaling>
          <c:orientation val="minMax"/>
        </c:scaling>
        <c:delete val="1"/>
        <c:axPos val="b"/>
        <c:numFmt formatCode="General" sourceLinked="1"/>
        <c:majorTickMark val="out"/>
        <c:minorTickMark val="none"/>
        <c:tickLblPos val="nextTo"/>
        <c:crossAx val="1419457936"/>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filled"/>
        <c:varyColors val="0"/>
        <c:ser>
          <c:idx val="1"/>
          <c:order val="1"/>
          <c:spPr>
            <a:solidFill>
              <a:srgbClr val="16BBC9">
                <a:alpha val="20000"/>
              </a:srgbClr>
            </a:solidFill>
            <a:ln>
              <a:noFill/>
            </a:ln>
            <a:effectLst/>
          </c:spPr>
          <c:cat>
            <c:strRef>
              <c:f>[0]!Label</c:f>
              <c:strCache>
                <c:ptCount val="5"/>
                <c:pt idx="0">
                  <c:v>Checking</c:v>
                </c:pt>
                <c:pt idx="1">
                  <c:v>Saving</c:v>
                </c:pt>
                <c:pt idx="2">
                  <c:v>Investments</c:v>
                </c:pt>
                <c:pt idx="3">
                  <c:v>Digital Craft</c:v>
                </c:pt>
                <c:pt idx="4">
                  <c:v>Rewards</c:v>
                </c:pt>
              </c:strCache>
            </c:strRef>
          </c:cat>
          <c:val>
            <c:numRef>
              <c:f>[0]!Value</c:f>
              <c:numCache>
                <c:formatCode>0%</c:formatCode>
                <c:ptCount val="5"/>
                <c:pt idx="0">
                  <c:v>0.17007594316511515</c:v>
                </c:pt>
                <c:pt idx="1">
                  <c:v>0.1445982361587457</c:v>
                </c:pt>
                <c:pt idx="2">
                  <c:v>0.26378000979911809</c:v>
                </c:pt>
                <c:pt idx="3">
                  <c:v>0.22146006859382655</c:v>
                </c:pt>
                <c:pt idx="4">
                  <c:v>0.20008574228319451</c:v>
                </c:pt>
              </c:numCache>
            </c:numRef>
          </c:val>
          <c:extLst>
            <c:ext xmlns:c16="http://schemas.microsoft.com/office/drawing/2014/chart" uri="{C3380CC4-5D6E-409C-BE32-E72D297353CC}">
              <c16:uniqueId val="{00000000-4A9D-49D3-AD26-7E2C12418F70}"/>
            </c:ext>
          </c:extLst>
        </c:ser>
        <c:dLbls>
          <c:showLegendKey val="0"/>
          <c:showVal val="0"/>
          <c:showCatName val="0"/>
          <c:showSerName val="0"/>
          <c:showPercent val="0"/>
          <c:showBubbleSize val="0"/>
        </c:dLbls>
        <c:axId val="2015119712"/>
        <c:axId val="2015118272"/>
      </c:radarChart>
      <c:radarChart>
        <c:radarStyle val="marker"/>
        <c:varyColors val="0"/>
        <c:ser>
          <c:idx val="0"/>
          <c:order val="0"/>
          <c:tx>
            <c:v>Fill</c:v>
          </c:tx>
          <c:spPr>
            <a:ln w="19050" cap="rnd">
              <a:solidFill>
                <a:srgbClr val="16BBC9"/>
              </a:solidFill>
              <a:round/>
            </a:ln>
            <a:effectLst/>
          </c:spPr>
          <c:marker>
            <c:symbol val="circle"/>
            <c:size val="5"/>
            <c:spPr>
              <a:solidFill>
                <a:srgbClr val="3D506B"/>
              </a:solidFill>
              <a:ln w="9525">
                <a:noFill/>
              </a:ln>
              <a:effectLst/>
            </c:spPr>
          </c:marker>
          <c:val>
            <c:numRef>
              <c:f>[0]!Value</c:f>
              <c:numCache>
                <c:formatCode>0%</c:formatCode>
                <c:ptCount val="5"/>
                <c:pt idx="0">
                  <c:v>0.17007594316511515</c:v>
                </c:pt>
                <c:pt idx="1">
                  <c:v>0.1445982361587457</c:v>
                </c:pt>
                <c:pt idx="2">
                  <c:v>0.26378000979911809</c:v>
                </c:pt>
                <c:pt idx="3">
                  <c:v>0.22146006859382655</c:v>
                </c:pt>
                <c:pt idx="4">
                  <c:v>0.20008574228319451</c:v>
                </c:pt>
              </c:numCache>
            </c:numRef>
          </c:val>
          <c:extLst>
            <c:ext xmlns:c16="http://schemas.microsoft.com/office/drawing/2014/chart" uri="{C3380CC4-5D6E-409C-BE32-E72D297353CC}">
              <c16:uniqueId val="{00000001-4A9D-49D3-AD26-7E2C12418F70}"/>
            </c:ext>
          </c:extLst>
        </c:ser>
        <c:dLbls>
          <c:showLegendKey val="0"/>
          <c:showVal val="0"/>
          <c:showCatName val="0"/>
          <c:showSerName val="0"/>
          <c:showPercent val="0"/>
          <c:showBubbleSize val="0"/>
        </c:dLbls>
        <c:axId val="2015119712"/>
        <c:axId val="2015118272"/>
      </c:radarChart>
      <c:catAx>
        <c:axId val="201511971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rgbClr val="747FA4"/>
                </a:solidFill>
                <a:latin typeface="+mn-lt"/>
                <a:ea typeface="+mn-ea"/>
                <a:cs typeface="+mn-cs"/>
              </a:defRPr>
            </a:pPr>
            <a:endParaRPr lang="ru-RU"/>
          </a:p>
        </c:txPr>
        <c:crossAx val="2015118272"/>
        <c:crosses val="autoZero"/>
        <c:auto val="1"/>
        <c:lblAlgn val="ctr"/>
        <c:lblOffset val="100"/>
        <c:noMultiLvlLbl val="0"/>
      </c:catAx>
      <c:valAx>
        <c:axId val="2015118272"/>
        <c:scaling>
          <c:orientation val="minMax"/>
        </c:scaling>
        <c:delete val="1"/>
        <c:axPos val="l"/>
        <c:majorGridlines>
          <c:spPr>
            <a:ln w="9525">
              <a:solidFill>
                <a:srgbClr val="B2B5C7"/>
              </a:solidFill>
            </a:ln>
          </c:spPr>
        </c:majorGridlines>
        <c:numFmt formatCode="0%" sourceLinked="1"/>
        <c:majorTickMark val="out"/>
        <c:minorTickMark val="none"/>
        <c:tickLblPos val="nextTo"/>
        <c:crossAx val="2015119712"/>
        <c:crosses val="autoZero"/>
        <c:crossBetween val="between"/>
      </c:valAx>
      <c:spPr>
        <a:noFill/>
      </c:spPr>
    </c:plotArea>
    <c:plotVisOnly val="1"/>
    <c:dispBlanksAs val="gap"/>
    <c:showDLblsOverMax val="0"/>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a:solidFill>
                <a:schemeClr val="bg1"/>
              </a:solidFill>
            </a:ln>
          </c:spPr>
          <c:dPt>
            <c:idx val="0"/>
            <c:bubble3D val="0"/>
            <c:spPr>
              <a:solidFill>
                <a:srgbClr val="13203F"/>
              </a:solidFill>
              <a:ln w="19050">
                <a:solidFill>
                  <a:schemeClr val="bg1"/>
                </a:solidFill>
              </a:ln>
              <a:effectLst/>
            </c:spPr>
            <c:extLst>
              <c:ext xmlns:c16="http://schemas.microsoft.com/office/drawing/2014/chart" uri="{C3380CC4-5D6E-409C-BE32-E72D297353CC}">
                <c16:uniqueId val="{00000001-31FB-435A-AC05-F168A9BA268B}"/>
              </c:ext>
            </c:extLst>
          </c:dPt>
          <c:dPt>
            <c:idx val="1"/>
            <c:bubble3D val="0"/>
            <c:spPr>
              <a:solidFill>
                <a:srgbClr val="16BBC9"/>
              </a:solidFill>
              <a:ln w="19050">
                <a:solidFill>
                  <a:schemeClr val="bg1"/>
                </a:solidFill>
              </a:ln>
              <a:effectLst/>
            </c:spPr>
            <c:extLst>
              <c:ext xmlns:c16="http://schemas.microsoft.com/office/drawing/2014/chart" uri="{C3380CC4-5D6E-409C-BE32-E72D297353CC}">
                <c16:uniqueId val="{00000003-31FB-435A-AC05-F168A9BA268B}"/>
              </c:ext>
            </c:extLst>
          </c:dPt>
          <c:dPt>
            <c:idx val="2"/>
            <c:bubble3D val="0"/>
            <c:spPr>
              <a:solidFill>
                <a:srgbClr val="0070C0"/>
              </a:solidFill>
              <a:ln w="19050">
                <a:solidFill>
                  <a:schemeClr val="bg1"/>
                </a:solidFill>
              </a:ln>
              <a:effectLst/>
            </c:spPr>
            <c:extLst>
              <c:ext xmlns:c16="http://schemas.microsoft.com/office/drawing/2014/chart" uri="{C3380CC4-5D6E-409C-BE32-E72D297353CC}">
                <c16:uniqueId val="{00000005-31FB-435A-AC05-F168A9BA268B}"/>
              </c:ext>
            </c:extLst>
          </c:dPt>
          <c:dPt>
            <c:idx val="3"/>
            <c:bubble3D val="0"/>
            <c:spPr>
              <a:solidFill>
                <a:srgbClr val="01EFFA"/>
              </a:solidFill>
              <a:ln w="19050">
                <a:solidFill>
                  <a:schemeClr val="bg1"/>
                </a:solidFill>
              </a:ln>
              <a:effectLst/>
            </c:spPr>
            <c:extLst>
              <c:ext xmlns:c16="http://schemas.microsoft.com/office/drawing/2014/chart" uri="{C3380CC4-5D6E-409C-BE32-E72D297353CC}">
                <c16:uniqueId val="{00000007-31FB-435A-AC05-F168A9BA268B}"/>
              </c:ext>
            </c:extLst>
          </c:dPt>
          <c:dPt>
            <c:idx val="4"/>
            <c:bubble3D val="0"/>
            <c:spPr>
              <a:solidFill>
                <a:srgbClr val="5882B3"/>
              </a:solidFill>
              <a:ln w="19050">
                <a:solidFill>
                  <a:schemeClr val="bg1"/>
                </a:solidFill>
              </a:ln>
              <a:effectLst/>
            </c:spPr>
            <c:extLst>
              <c:ext xmlns:c16="http://schemas.microsoft.com/office/drawing/2014/chart" uri="{C3380CC4-5D6E-409C-BE32-E72D297353CC}">
                <c16:uniqueId val="{00000009-31FB-435A-AC05-F168A9BA268B}"/>
              </c:ext>
            </c:extLst>
          </c:dPt>
          <c:dPt>
            <c:idx val="5"/>
            <c:bubble3D val="0"/>
            <c:spPr>
              <a:solidFill>
                <a:srgbClr val="B2B5C7"/>
              </a:solidFill>
              <a:ln w="19050">
                <a:solidFill>
                  <a:schemeClr val="bg1"/>
                </a:solidFill>
              </a:ln>
              <a:effectLst/>
            </c:spPr>
            <c:extLst>
              <c:ext xmlns:c16="http://schemas.microsoft.com/office/drawing/2014/chart" uri="{C3380CC4-5D6E-409C-BE32-E72D297353CC}">
                <c16:uniqueId val="{0000000B-31FB-435A-AC05-F168A9BA268B}"/>
              </c:ext>
            </c:extLst>
          </c:dPt>
          <c:cat>
            <c:strRef>
              <c:f>Processing!$F$18:$F$23</c:f>
              <c:strCache>
                <c:ptCount val="6"/>
                <c:pt idx="0">
                  <c:v>Housing</c:v>
                </c:pt>
                <c:pt idx="1">
                  <c:v>Food</c:v>
                </c:pt>
                <c:pt idx="2">
                  <c:v>Transport</c:v>
                </c:pt>
                <c:pt idx="3">
                  <c:v>Shopping</c:v>
                </c:pt>
                <c:pt idx="4">
                  <c:v>Gym</c:v>
                </c:pt>
                <c:pt idx="5">
                  <c:v>Other</c:v>
                </c:pt>
              </c:strCache>
            </c:strRef>
          </c:cat>
          <c:val>
            <c:numRef>
              <c:f>Processing!$G$18:$G$23</c:f>
              <c:numCache>
                <c:formatCode>0%</c:formatCode>
                <c:ptCount val="6"/>
                <c:pt idx="0">
                  <c:v>0.29232261434007312</c:v>
                </c:pt>
                <c:pt idx="1">
                  <c:v>0.17145415205550996</c:v>
                </c:pt>
                <c:pt idx="2">
                  <c:v>0.14108781616056107</c:v>
                </c:pt>
                <c:pt idx="3">
                  <c:v>0.13638737596060582</c:v>
                </c:pt>
                <c:pt idx="4">
                  <c:v>0.1986868611504887</c:v>
                </c:pt>
                <c:pt idx="5">
                  <c:v>6.0061180332761324E-2</c:v>
                </c:pt>
              </c:numCache>
            </c:numRef>
          </c:val>
          <c:extLst>
            <c:ext xmlns:c16="http://schemas.microsoft.com/office/drawing/2014/chart" uri="{C3380CC4-5D6E-409C-BE32-E72D297353CC}">
              <c16:uniqueId val="{0000000C-31FB-435A-AC05-F168A9BA268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w="12700">
              <a:solidFill>
                <a:schemeClr val="bg1"/>
              </a:solidFill>
            </a:ln>
          </c:spPr>
          <c:dPt>
            <c:idx val="0"/>
            <c:bubble3D val="0"/>
            <c:spPr>
              <a:solidFill>
                <a:srgbClr val="3B435B"/>
              </a:solidFill>
              <a:ln w="12700">
                <a:solidFill>
                  <a:schemeClr val="bg1"/>
                </a:solidFill>
              </a:ln>
              <a:effectLst/>
            </c:spPr>
            <c:extLst>
              <c:ext xmlns:c16="http://schemas.microsoft.com/office/drawing/2014/chart" uri="{C3380CC4-5D6E-409C-BE32-E72D297353CC}">
                <c16:uniqueId val="{00000001-C5AB-4AFB-BF2B-20712D989271}"/>
              </c:ext>
            </c:extLst>
          </c:dPt>
          <c:dPt>
            <c:idx val="1"/>
            <c:bubble3D val="0"/>
            <c:spPr>
              <a:solidFill>
                <a:srgbClr val="5882B3"/>
              </a:solidFill>
              <a:ln w="12700">
                <a:solidFill>
                  <a:schemeClr val="bg1"/>
                </a:solidFill>
              </a:ln>
              <a:effectLst/>
            </c:spPr>
            <c:extLst>
              <c:ext xmlns:c16="http://schemas.microsoft.com/office/drawing/2014/chart" uri="{C3380CC4-5D6E-409C-BE32-E72D297353CC}">
                <c16:uniqueId val="{00000003-C5AB-4AFB-BF2B-20712D989271}"/>
              </c:ext>
            </c:extLst>
          </c:dPt>
          <c:dPt>
            <c:idx val="2"/>
            <c:bubble3D val="0"/>
            <c:spPr>
              <a:solidFill>
                <a:srgbClr val="01EFFA"/>
              </a:solidFill>
              <a:ln w="12700">
                <a:solidFill>
                  <a:schemeClr val="bg1"/>
                </a:solidFill>
              </a:ln>
              <a:effectLst/>
            </c:spPr>
            <c:extLst>
              <c:ext xmlns:c16="http://schemas.microsoft.com/office/drawing/2014/chart" uri="{C3380CC4-5D6E-409C-BE32-E72D297353CC}">
                <c16:uniqueId val="{00000005-C5AB-4AFB-BF2B-20712D989271}"/>
              </c:ext>
            </c:extLst>
          </c:dPt>
          <c:dPt>
            <c:idx val="3"/>
            <c:bubble3D val="0"/>
            <c:spPr>
              <a:solidFill>
                <a:srgbClr val="29A3FF"/>
              </a:solidFill>
              <a:ln w="12700">
                <a:solidFill>
                  <a:schemeClr val="bg1"/>
                </a:solidFill>
              </a:ln>
              <a:effectLst/>
            </c:spPr>
            <c:extLst>
              <c:ext xmlns:c16="http://schemas.microsoft.com/office/drawing/2014/chart" uri="{C3380CC4-5D6E-409C-BE32-E72D297353CC}">
                <c16:uniqueId val="{00000007-C5AB-4AFB-BF2B-20712D989271}"/>
              </c:ext>
            </c:extLst>
          </c:dPt>
          <c:cat>
            <c:strRef>
              <c:f>Processing!$D$10:$D$13</c:f>
              <c:strCache>
                <c:ptCount val="4"/>
                <c:pt idx="0">
                  <c:v>Needs</c:v>
                </c:pt>
                <c:pt idx="1">
                  <c:v>Savings</c:v>
                </c:pt>
                <c:pt idx="2">
                  <c:v>Goal</c:v>
                </c:pt>
                <c:pt idx="3">
                  <c:v>Debts</c:v>
                </c:pt>
              </c:strCache>
            </c:strRef>
          </c:cat>
          <c:val>
            <c:numRef>
              <c:f>Processing!$E$10:$E$13</c:f>
              <c:numCache>
                <c:formatCode>0%</c:formatCode>
                <c:ptCount val="4"/>
                <c:pt idx="0">
                  <c:v>0.30594064918434388</c:v>
                </c:pt>
                <c:pt idx="1">
                  <c:v>0.19998886476254107</c:v>
                </c:pt>
                <c:pt idx="2">
                  <c:v>0.25054284282612327</c:v>
                </c:pt>
                <c:pt idx="3">
                  <c:v>0.2435276432269918</c:v>
                </c:pt>
              </c:numCache>
            </c:numRef>
          </c:val>
          <c:extLst>
            <c:ext xmlns:c16="http://schemas.microsoft.com/office/drawing/2014/chart" uri="{C3380CC4-5D6E-409C-BE32-E72D297353CC}">
              <c16:uniqueId val="{00000008-C5AB-4AFB-BF2B-20712D98927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cat>
            <c:strRef>
              <c:f>Processing!$G$10:$G$11</c:f>
              <c:strCache>
                <c:ptCount val="2"/>
                <c:pt idx="0">
                  <c:v>Inflow</c:v>
                </c:pt>
                <c:pt idx="1">
                  <c:v>Outflow</c:v>
                </c:pt>
              </c:strCache>
            </c:strRef>
          </c:cat>
          <c:val>
            <c:numRef>
              <c:f>Processing!$H$10:$H$11</c:f>
              <c:numCache>
                <c:formatCode>0%</c:formatCode>
                <c:ptCount val="2"/>
                <c:pt idx="0">
                  <c:v>0.05</c:v>
                </c:pt>
                <c:pt idx="1">
                  <c:v>0.05</c:v>
                </c:pt>
              </c:numCache>
            </c:numRef>
          </c:val>
          <c:extLst>
            <c:ext xmlns:c16="http://schemas.microsoft.com/office/drawing/2014/chart" uri="{C3380CC4-5D6E-409C-BE32-E72D297353CC}">
              <c16:uniqueId val="{00000000-E426-4BB0-985B-5C119CEA8A2D}"/>
            </c:ext>
          </c:extLst>
        </c:ser>
        <c:ser>
          <c:idx val="1"/>
          <c:order val="1"/>
          <c:spPr>
            <a:solidFill>
              <a:srgbClr val="F4F5FC"/>
            </a:solidFill>
            <a:ln w="101600" cap="rnd">
              <a:noFill/>
              <a:round/>
            </a:ln>
            <a:effectLst/>
          </c:spPr>
          <c:invertIfNegative val="0"/>
          <c:dPt>
            <c:idx val="0"/>
            <c:invertIfNegative val="0"/>
            <c:bubble3D val="0"/>
            <c:spPr>
              <a:solidFill>
                <a:srgbClr val="16BBC9"/>
              </a:solidFill>
              <a:ln w="101600" cap="rnd">
                <a:noFill/>
                <a:round/>
              </a:ln>
              <a:effectLst/>
            </c:spPr>
            <c:extLst>
              <c:ext xmlns:c16="http://schemas.microsoft.com/office/drawing/2014/chart" uri="{C3380CC4-5D6E-409C-BE32-E72D297353CC}">
                <c16:uniqueId val="{00000002-E426-4BB0-985B-5C119CEA8A2D}"/>
              </c:ext>
            </c:extLst>
          </c:dPt>
          <c:dPt>
            <c:idx val="1"/>
            <c:invertIfNegative val="0"/>
            <c:bubble3D val="0"/>
            <c:spPr>
              <a:solidFill>
                <a:srgbClr val="29A3FF"/>
              </a:solidFill>
              <a:ln w="101600" cap="rnd">
                <a:noFill/>
                <a:round/>
              </a:ln>
              <a:effectLst/>
            </c:spPr>
            <c:extLst>
              <c:ext xmlns:c16="http://schemas.microsoft.com/office/drawing/2014/chart" uri="{C3380CC4-5D6E-409C-BE32-E72D297353CC}">
                <c16:uniqueId val="{00000004-E426-4BB0-985B-5C119CEA8A2D}"/>
              </c:ext>
            </c:extLst>
          </c:dPt>
          <c:cat>
            <c:strRef>
              <c:f>Processing!$G$10:$G$11</c:f>
              <c:strCache>
                <c:ptCount val="2"/>
                <c:pt idx="0">
                  <c:v>Inflow</c:v>
                </c:pt>
                <c:pt idx="1">
                  <c:v>Outflow</c:v>
                </c:pt>
              </c:strCache>
            </c:strRef>
          </c:cat>
          <c:val>
            <c:numRef>
              <c:f>Processing!$I$10:$I$11</c:f>
              <c:numCache>
                <c:formatCode>0%</c:formatCode>
                <c:ptCount val="2"/>
                <c:pt idx="0">
                  <c:v>0.54919108001749017</c:v>
                </c:pt>
                <c:pt idx="1">
                  <c:v>0.45080891998250983</c:v>
                </c:pt>
              </c:numCache>
            </c:numRef>
          </c:val>
          <c:extLst>
            <c:ext xmlns:c16="http://schemas.microsoft.com/office/drawing/2014/chart" uri="{C3380CC4-5D6E-409C-BE32-E72D297353CC}">
              <c16:uniqueId val="{00000005-E426-4BB0-985B-5C119CEA8A2D}"/>
            </c:ext>
          </c:extLst>
        </c:ser>
        <c:ser>
          <c:idx val="2"/>
          <c:order val="2"/>
          <c:spPr>
            <a:noFill/>
            <a:ln>
              <a:noFill/>
            </a:ln>
            <a:effectLst/>
          </c:spPr>
          <c:invertIfNegative val="0"/>
          <c:cat>
            <c:strRef>
              <c:f>Processing!$G$10:$G$11</c:f>
              <c:strCache>
                <c:ptCount val="2"/>
                <c:pt idx="0">
                  <c:v>Inflow</c:v>
                </c:pt>
                <c:pt idx="1">
                  <c:v>Outflow</c:v>
                </c:pt>
              </c:strCache>
            </c:strRef>
          </c:cat>
          <c:val>
            <c:numRef>
              <c:f>Processing!$J$10:$J$11</c:f>
              <c:numCache>
                <c:formatCode>0%</c:formatCode>
                <c:ptCount val="2"/>
                <c:pt idx="0">
                  <c:v>0.45080891998250983</c:v>
                </c:pt>
                <c:pt idx="1">
                  <c:v>0.54919108001749017</c:v>
                </c:pt>
              </c:numCache>
            </c:numRef>
          </c:val>
          <c:extLst>
            <c:ext xmlns:c16="http://schemas.microsoft.com/office/drawing/2014/chart" uri="{C3380CC4-5D6E-409C-BE32-E72D297353CC}">
              <c16:uniqueId val="{00000006-E426-4BB0-985B-5C119CEA8A2D}"/>
            </c:ext>
          </c:extLst>
        </c:ser>
        <c:dLbls>
          <c:showLegendKey val="0"/>
          <c:showVal val="0"/>
          <c:showCatName val="0"/>
          <c:showSerName val="0"/>
          <c:showPercent val="0"/>
          <c:showBubbleSize val="0"/>
        </c:dLbls>
        <c:gapWidth val="500"/>
        <c:overlap val="100"/>
        <c:axId val="1283023552"/>
        <c:axId val="1283036512"/>
      </c:barChart>
      <c:catAx>
        <c:axId val="1283023552"/>
        <c:scaling>
          <c:orientation val="maxMin"/>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283036512"/>
        <c:crosses val="autoZero"/>
        <c:auto val="1"/>
        <c:lblAlgn val="ctr"/>
        <c:lblOffset val="100"/>
        <c:noMultiLvlLbl val="0"/>
      </c:catAx>
      <c:valAx>
        <c:axId val="1283036512"/>
        <c:scaling>
          <c:orientation val="minMax"/>
          <c:max val="1"/>
          <c:min val="0"/>
        </c:scaling>
        <c:delete val="1"/>
        <c:axPos val="t"/>
        <c:numFmt formatCode="0%" sourceLinked="1"/>
        <c:majorTickMark val="none"/>
        <c:minorTickMark val="none"/>
        <c:tickLblPos val="nextTo"/>
        <c:crossAx val="12830235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Processing!$O$26</c:f>
              <c:strCache>
                <c:ptCount val="1"/>
                <c:pt idx="0">
                  <c:v>Goals Plan</c:v>
                </c:pt>
              </c:strCache>
            </c:strRef>
          </c:tx>
          <c:spPr>
            <a:gradFill flip="none" rotWithShape="1">
              <a:gsLst>
                <a:gs pos="0">
                  <a:srgbClr val="5B8AFF"/>
                </a:gs>
                <a:gs pos="100000">
                  <a:srgbClr val="3B73FF"/>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Processing!$O$27:$O$29</c:f>
              <c:numCache>
                <c:formatCode>General</c:formatCode>
                <c:ptCount val="3"/>
                <c:pt idx="0">
                  <c:v>7100</c:v>
                </c:pt>
                <c:pt idx="1">
                  <c:v>12500</c:v>
                </c:pt>
                <c:pt idx="2">
                  <c:v>17000</c:v>
                </c:pt>
              </c:numCache>
            </c:numRef>
          </c:val>
          <c:extLst>
            <c:ext xmlns:c16="http://schemas.microsoft.com/office/drawing/2014/chart" uri="{C3380CC4-5D6E-409C-BE32-E72D297353CC}">
              <c16:uniqueId val="{00000000-E5EF-464A-8471-EDF2A9A5C170}"/>
            </c:ext>
          </c:extLst>
        </c:ser>
        <c:ser>
          <c:idx val="1"/>
          <c:order val="1"/>
          <c:tx>
            <c:strRef>
              <c:f>Processing!$P$26</c:f>
              <c:strCache>
                <c:ptCount val="1"/>
                <c:pt idx="0">
                  <c:v>Actual</c:v>
                </c:pt>
              </c:strCache>
            </c:strRef>
          </c:tx>
          <c:spPr>
            <a:noFill/>
            <a:ln>
              <a:solidFill>
                <a:srgbClr val="5882B3">
                  <a:alpha val="70000"/>
                </a:srgbClr>
              </a:solidFill>
            </a:ln>
            <a:effectLst/>
          </c:spPr>
          <c:invertIfNegative val="0"/>
          <c:dLbls>
            <c:dLbl>
              <c:idx val="0"/>
              <c:tx>
                <c:rich>
                  <a:bodyPr/>
                  <a:lstStyle/>
                  <a:p>
                    <a:fld id="{C61AC35F-CF41-48A9-A805-4942C79F6437}" type="CELLRANGE">
                      <a:rPr lang="en-US"/>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5EF-464A-8471-EDF2A9A5C170}"/>
                </c:ext>
              </c:extLst>
            </c:dLbl>
            <c:dLbl>
              <c:idx val="1"/>
              <c:tx>
                <c:rich>
                  <a:bodyPr/>
                  <a:lstStyle/>
                  <a:p>
                    <a:fld id="{3D519C37-576F-4EA3-9695-70BA87A7CB9A}"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5EF-464A-8471-EDF2A9A5C170}"/>
                </c:ext>
              </c:extLst>
            </c:dLbl>
            <c:dLbl>
              <c:idx val="2"/>
              <c:tx>
                <c:rich>
                  <a:bodyPr/>
                  <a:lstStyle/>
                  <a:p>
                    <a:fld id="{A9A71156-B1E2-4BE3-BF09-B7ED4D1788AB}"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E5EF-464A-8471-EDF2A9A5C17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334F67"/>
                    </a:solidFill>
                    <a:latin typeface="+mn-lt"/>
                    <a:ea typeface="+mn-ea"/>
                    <a:cs typeface="+mn-cs"/>
                  </a:defRPr>
                </a:pPr>
                <a:endParaRPr lang="ru-RU"/>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Processing!$N$27:$N$29</c:f>
              <c:numCache>
                <c:formatCode>General</c:formatCode>
                <c:ptCount val="3"/>
                <c:pt idx="0">
                  <c:v>2028</c:v>
                </c:pt>
                <c:pt idx="1">
                  <c:v>2029</c:v>
                </c:pt>
                <c:pt idx="2">
                  <c:v>2030</c:v>
                </c:pt>
              </c:numCache>
            </c:numRef>
          </c:cat>
          <c:val>
            <c:numRef>
              <c:f>Processing!$P$27:$P$29</c:f>
              <c:numCache>
                <c:formatCode>General</c:formatCode>
                <c:ptCount val="3"/>
                <c:pt idx="0">
                  <c:v>6880</c:v>
                </c:pt>
                <c:pt idx="1">
                  <c:v>11992</c:v>
                </c:pt>
                <c:pt idx="2">
                  <c:v>17507</c:v>
                </c:pt>
              </c:numCache>
            </c:numRef>
          </c:val>
          <c:extLst>
            <c:ext xmlns:c15="http://schemas.microsoft.com/office/drawing/2012/chart" uri="{02D57815-91ED-43cb-92C2-25804820EDAC}">
              <c15:datalabelsRange>
                <c15:f>Processing!$S$27:$S$29</c15:f>
                <c15:dlblRangeCache>
                  <c:ptCount val="3"/>
                  <c:pt idx="1">
                    <c:v>$12.0k</c:v>
                  </c:pt>
                </c15:dlblRangeCache>
              </c15:datalabelsRange>
            </c:ext>
            <c:ext xmlns:c16="http://schemas.microsoft.com/office/drawing/2014/chart" uri="{C3380CC4-5D6E-409C-BE32-E72D297353CC}">
              <c16:uniqueId val="{00000004-E5EF-464A-8471-EDF2A9A5C170}"/>
            </c:ext>
          </c:extLst>
        </c:ser>
        <c:dLbls>
          <c:showLegendKey val="0"/>
          <c:showVal val="0"/>
          <c:showCatName val="0"/>
          <c:showSerName val="0"/>
          <c:showPercent val="0"/>
          <c:showBubbleSize val="0"/>
        </c:dLbls>
        <c:gapWidth val="219"/>
        <c:overlap val="-27"/>
        <c:axId val="1135221823"/>
        <c:axId val="1135229023"/>
      </c:barChart>
      <c:barChart>
        <c:barDir val="col"/>
        <c:grouping val="clustered"/>
        <c:varyColors val="0"/>
        <c:ser>
          <c:idx val="2"/>
          <c:order val="2"/>
          <c:tx>
            <c:strRef>
              <c:f>Processing!$Q$26</c:f>
              <c:strCache>
                <c:ptCount val="1"/>
                <c:pt idx="0">
                  <c:v>Current0</c:v>
                </c:pt>
              </c:strCache>
            </c:strRef>
          </c:tx>
          <c:spPr>
            <a:solidFill>
              <a:schemeClr val="accent3"/>
            </a:solidFill>
            <a:ln>
              <a:noFill/>
            </a:ln>
            <a:effectLst/>
          </c:spPr>
          <c:invertIfNegative val="0"/>
          <c:cat>
            <c:numRef>
              <c:f>Processing!$N$27:$N$29</c:f>
              <c:numCache>
                <c:formatCode>General</c:formatCode>
                <c:ptCount val="3"/>
                <c:pt idx="0">
                  <c:v>2028</c:v>
                </c:pt>
                <c:pt idx="1">
                  <c:v>2029</c:v>
                </c:pt>
                <c:pt idx="2">
                  <c:v>2030</c:v>
                </c:pt>
              </c:numCache>
            </c:numRef>
          </c:cat>
          <c:val>
            <c:numRef>
              <c:f>Processing!$Q$27:$Q$29</c:f>
              <c:numCache>
                <c:formatCode>General</c:formatCode>
                <c:ptCount val="3"/>
                <c:pt idx="0">
                  <c:v>0</c:v>
                </c:pt>
                <c:pt idx="1">
                  <c:v>0</c:v>
                </c:pt>
                <c:pt idx="2">
                  <c:v>0</c:v>
                </c:pt>
              </c:numCache>
            </c:numRef>
          </c:val>
          <c:extLst>
            <c:ext xmlns:c16="http://schemas.microsoft.com/office/drawing/2014/chart" uri="{C3380CC4-5D6E-409C-BE32-E72D297353CC}">
              <c16:uniqueId val="{00000005-E5EF-464A-8471-EDF2A9A5C170}"/>
            </c:ext>
          </c:extLst>
        </c:ser>
        <c:ser>
          <c:idx val="3"/>
          <c:order val="3"/>
          <c:tx>
            <c:strRef>
              <c:f>Processing!$R$26</c:f>
              <c:strCache>
                <c:ptCount val="1"/>
                <c:pt idx="0">
                  <c:v>Current</c:v>
                </c:pt>
              </c:strCache>
            </c:strRef>
          </c:tx>
          <c:spPr>
            <a:gradFill flip="none" rotWithShape="1">
              <a:gsLst>
                <a:gs pos="0">
                  <a:srgbClr val="01EFFA"/>
                </a:gs>
                <a:gs pos="100000">
                  <a:srgbClr val="01C7D1"/>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Processing!$R$27:$R$29</c:f>
              <c:numCache>
                <c:formatCode>General</c:formatCode>
                <c:ptCount val="3"/>
                <c:pt idx="0">
                  <c:v>#N/A</c:v>
                </c:pt>
                <c:pt idx="1">
                  <c:v>11992</c:v>
                </c:pt>
                <c:pt idx="2">
                  <c:v>#N/A</c:v>
                </c:pt>
              </c:numCache>
            </c:numRef>
          </c:val>
          <c:extLst>
            <c:ext xmlns:c16="http://schemas.microsoft.com/office/drawing/2014/chart" uri="{C3380CC4-5D6E-409C-BE32-E72D297353CC}">
              <c16:uniqueId val="{00000006-E5EF-464A-8471-EDF2A9A5C170}"/>
            </c:ext>
          </c:extLst>
        </c:ser>
        <c:dLbls>
          <c:showLegendKey val="0"/>
          <c:showVal val="0"/>
          <c:showCatName val="0"/>
          <c:showSerName val="0"/>
          <c:showPercent val="0"/>
          <c:showBubbleSize val="0"/>
        </c:dLbls>
        <c:gapWidth val="219"/>
        <c:overlap val="-27"/>
        <c:axId val="2082594688"/>
        <c:axId val="2082608128"/>
      </c:barChart>
      <c:catAx>
        <c:axId val="113522182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35229023"/>
        <c:crosses val="autoZero"/>
        <c:auto val="1"/>
        <c:lblAlgn val="ctr"/>
        <c:lblOffset val="100"/>
        <c:noMultiLvlLbl val="0"/>
      </c:catAx>
      <c:valAx>
        <c:axId val="1135229023"/>
        <c:scaling>
          <c:orientation val="minMax"/>
        </c:scaling>
        <c:delete val="1"/>
        <c:axPos val="l"/>
        <c:numFmt formatCode="General" sourceLinked="1"/>
        <c:majorTickMark val="none"/>
        <c:minorTickMark val="none"/>
        <c:tickLblPos val="nextTo"/>
        <c:crossAx val="1135221823"/>
        <c:crosses val="autoZero"/>
        <c:crossBetween val="between"/>
      </c:valAx>
      <c:valAx>
        <c:axId val="2082608128"/>
        <c:scaling>
          <c:orientation val="minMax"/>
        </c:scaling>
        <c:delete val="1"/>
        <c:axPos val="r"/>
        <c:numFmt formatCode="General" sourceLinked="1"/>
        <c:majorTickMark val="out"/>
        <c:minorTickMark val="none"/>
        <c:tickLblPos val="nextTo"/>
        <c:crossAx val="2082594688"/>
        <c:crosses val="max"/>
        <c:crossBetween val="between"/>
      </c:valAx>
      <c:catAx>
        <c:axId val="2082594688"/>
        <c:scaling>
          <c:orientation val="minMax"/>
        </c:scaling>
        <c:delete val="1"/>
        <c:axPos val="b"/>
        <c:numFmt formatCode="General" sourceLinked="1"/>
        <c:majorTickMark val="out"/>
        <c:minorTickMark val="none"/>
        <c:tickLblPos val="nextTo"/>
        <c:crossAx val="2082608128"/>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a:solidFill>
                <a:schemeClr val="bg1"/>
              </a:solidFill>
            </a:ln>
          </c:spPr>
          <c:dPt>
            <c:idx val="0"/>
            <c:bubble3D val="0"/>
            <c:spPr>
              <a:solidFill>
                <a:srgbClr val="13203F"/>
              </a:solidFill>
              <a:ln w="19050">
                <a:solidFill>
                  <a:schemeClr val="bg1"/>
                </a:solidFill>
              </a:ln>
              <a:effectLst/>
            </c:spPr>
            <c:extLst>
              <c:ext xmlns:c16="http://schemas.microsoft.com/office/drawing/2014/chart" uri="{C3380CC4-5D6E-409C-BE32-E72D297353CC}">
                <c16:uniqueId val="{00000001-58DD-42DC-A78F-818213BDBB62}"/>
              </c:ext>
            </c:extLst>
          </c:dPt>
          <c:dPt>
            <c:idx val="1"/>
            <c:bubble3D val="0"/>
            <c:spPr>
              <a:solidFill>
                <a:srgbClr val="16BBC9"/>
              </a:solidFill>
              <a:ln w="19050">
                <a:solidFill>
                  <a:schemeClr val="bg1"/>
                </a:solidFill>
              </a:ln>
              <a:effectLst/>
            </c:spPr>
            <c:extLst>
              <c:ext xmlns:c16="http://schemas.microsoft.com/office/drawing/2014/chart" uri="{C3380CC4-5D6E-409C-BE32-E72D297353CC}">
                <c16:uniqueId val="{00000003-58DD-42DC-A78F-818213BDBB62}"/>
              </c:ext>
            </c:extLst>
          </c:dPt>
          <c:dPt>
            <c:idx val="2"/>
            <c:bubble3D val="0"/>
            <c:spPr>
              <a:solidFill>
                <a:srgbClr val="0070C0"/>
              </a:solidFill>
              <a:ln w="19050">
                <a:solidFill>
                  <a:schemeClr val="bg1"/>
                </a:solidFill>
              </a:ln>
              <a:effectLst/>
            </c:spPr>
            <c:extLst>
              <c:ext xmlns:c16="http://schemas.microsoft.com/office/drawing/2014/chart" uri="{C3380CC4-5D6E-409C-BE32-E72D297353CC}">
                <c16:uniqueId val="{00000005-58DD-42DC-A78F-818213BDBB62}"/>
              </c:ext>
            </c:extLst>
          </c:dPt>
          <c:dPt>
            <c:idx val="3"/>
            <c:bubble3D val="0"/>
            <c:spPr>
              <a:solidFill>
                <a:srgbClr val="01EFFA"/>
              </a:solidFill>
              <a:ln w="19050">
                <a:solidFill>
                  <a:schemeClr val="bg1"/>
                </a:solidFill>
              </a:ln>
              <a:effectLst/>
            </c:spPr>
            <c:extLst>
              <c:ext xmlns:c16="http://schemas.microsoft.com/office/drawing/2014/chart" uri="{C3380CC4-5D6E-409C-BE32-E72D297353CC}">
                <c16:uniqueId val="{00000007-58DD-42DC-A78F-818213BDBB62}"/>
              </c:ext>
            </c:extLst>
          </c:dPt>
          <c:dPt>
            <c:idx val="4"/>
            <c:bubble3D val="0"/>
            <c:spPr>
              <a:solidFill>
                <a:srgbClr val="5882B3"/>
              </a:solidFill>
              <a:ln w="19050">
                <a:solidFill>
                  <a:schemeClr val="bg1"/>
                </a:solidFill>
              </a:ln>
              <a:effectLst/>
            </c:spPr>
            <c:extLst>
              <c:ext xmlns:c16="http://schemas.microsoft.com/office/drawing/2014/chart" uri="{C3380CC4-5D6E-409C-BE32-E72D297353CC}">
                <c16:uniqueId val="{00000009-58DD-42DC-A78F-818213BDBB62}"/>
              </c:ext>
            </c:extLst>
          </c:dPt>
          <c:dPt>
            <c:idx val="5"/>
            <c:bubble3D val="0"/>
            <c:spPr>
              <a:solidFill>
                <a:srgbClr val="B2B5C7"/>
              </a:solidFill>
              <a:ln w="19050">
                <a:solidFill>
                  <a:schemeClr val="bg1"/>
                </a:solidFill>
              </a:ln>
              <a:effectLst/>
            </c:spPr>
            <c:extLst>
              <c:ext xmlns:c16="http://schemas.microsoft.com/office/drawing/2014/chart" uri="{C3380CC4-5D6E-409C-BE32-E72D297353CC}">
                <c16:uniqueId val="{0000000B-58DD-42DC-A78F-818213BDBB62}"/>
              </c:ext>
            </c:extLst>
          </c:dPt>
          <c:cat>
            <c:strRef>
              <c:f>Processing!$F$18:$F$23</c:f>
              <c:strCache>
                <c:ptCount val="6"/>
                <c:pt idx="0">
                  <c:v>Housing</c:v>
                </c:pt>
                <c:pt idx="1">
                  <c:v>Food</c:v>
                </c:pt>
                <c:pt idx="2">
                  <c:v>Transport</c:v>
                </c:pt>
                <c:pt idx="3">
                  <c:v>Shopping</c:v>
                </c:pt>
                <c:pt idx="4">
                  <c:v>Gym</c:v>
                </c:pt>
                <c:pt idx="5">
                  <c:v>Other</c:v>
                </c:pt>
              </c:strCache>
            </c:strRef>
          </c:cat>
          <c:val>
            <c:numRef>
              <c:f>Processing!$G$18:$G$23</c:f>
              <c:numCache>
                <c:formatCode>0%</c:formatCode>
                <c:ptCount val="6"/>
                <c:pt idx="0">
                  <c:v>0.29232261434007312</c:v>
                </c:pt>
                <c:pt idx="1">
                  <c:v>0.17145415205550996</c:v>
                </c:pt>
                <c:pt idx="2">
                  <c:v>0.14108781616056107</c:v>
                </c:pt>
                <c:pt idx="3">
                  <c:v>0.13638737596060582</c:v>
                </c:pt>
                <c:pt idx="4">
                  <c:v>0.1986868611504887</c:v>
                </c:pt>
                <c:pt idx="5">
                  <c:v>6.0061180332761324E-2</c:v>
                </c:pt>
              </c:numCache>
            </c:numRef>
          </c:val>
          <c:extLst>
            <c:ext xmlns:c16="http://schemas.microsoft.com/office/drawing/2014/chart" uri="{C3380CC4-5D6E-409C-BE32-E72D297353CC}">
              <c16:uniqueId val="{0000000C-58DD-42DC-A78F-818213BDBB62}"/>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0">
                  <a:srgbClr val="29A3FF">
                    <a:alpha val="50000"/>
                  </a:srgbClr>
                </a:gs>
                <a:gs pos="100000">
                  <a:srgbClr val="29A3FF">
                    <a:alpha val="0"/>
                  </a:srgbClr>
                </a:gs>
              </a:gsLst>
              <a:path path="circle">
                <a:fillToRect l="50000" t="-80000" r="50000" b="180000"/>
              </a:path>
              <a:tileRect/>
            </a:gradFill>
            <a:ln>
              <a:noFill/>
            </a:ln>
            <a:effectLst/>
          </c:spPr>
          <c:val>
            <c:numRef>
              <c:f>Processing!$B$18:$B$29</c:f>
              <c:numCache>
                <c:formatCode>General</c:formatCode>
                <c:ptCount val="12"/>
                <c:pt idx="0">
                  <c:v>2000</c:v>
                </c:pt>
                <c:pt idx="1">
                  <c:v>1600</c:v>
                </c:pt>
                <c:pt idx="2">
                  <c:v>1400</c:v>
                </c:pt>
                <c:pt idx="3">
                  <c:v>1800</c:v>
                </c:pt>
                <c:pt idx="4">
                  <c:v>2800</c:v>
                </c:pt>
                <c:pt idx="5">
                  <c:v>3240</c:v>
                </c:pt>
                <c:pt idx="6">
                  <c:v>3200</c:v>
                </c:pt>
                <c:pt idx="7">
                  <c:v>3000</c:v>
                </c:pt>
                <c:pt idx="8">
                  <c:v>3200</c:v>
                </c:pt>
                <c:pt idx="9">
                  <c:v>4000</c:v>
                </c:pt>
                <c:pt idx="10">
                  <c:v>3920</c:v>
                </c:pt>
                <c:pt idx="11">
                  <c:v>3200</c:v>
                </c:pt>
              </c:numCache>
            </c:numRef>
          </c:val>
          <c:extLst>
            <c:ext xmlns:c16="http://schemas.microsoft.com/office/drawing/2014/chart" uri="{C3380CC4-5D6E-409C-BE32-E72D297353CC}">
              <c16:uniqueId val="{00000000-7EEF-4492-9AB9-612B4C1E3600}"/>
            </c:ext>
          </c:extLst>
        </c:ser>
        <c:dLbls>
          <c:showLegendKey val="0"/>
          <c:showVal val="0"/>
          <c:showCatName val="0"/>
          <c:showSerName val="0"/>
          <c:showPercent val="0"/>
          <c:showBubbleSize val="0"/>
        </c:dLbls>
        <c:axId val="2014077872"/>
        <c:axId val="2014067312"/>
      </c:areaChart>
      <c:barChart>
        <c:barDir val="col"/>
        <c:grouping val="clustered"/>
        <c:varyColors val="0"/>
        <c:ser>
          <c:idx val="4"/>
          <c:order val="4"/>
          <c:tx>
            <c:strRef>
              <c:f>Processing!$E$17</c:f>
              <c:strCache>
                <c:ptCount val="1"/>
                <c:pt idx="0">
                  <c:v>Goals</c:v>
                </c:pt>
              </c:strCache>
            </c:strRef>
          </c:tx>
          <c:spPr>
            <a:solidFill>
              <a:srgbClr val="01EFFA">
                <a:alpha val="30000"/>
              </a:srgbClr>
            </a:solidFill>
            <a:ln>
              <a:solidFill>
                <a:srgbClr val="01EFFA"/>
              </a:solidFill>
            </a:ln>
            <a:effectLst/>
          </c:spPr>
          <c:invertIfNegative val="0"/>
          <c:val>
            <c:numRef>
              <c:f>Processing!$E$18:$E$29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7EEF-4492-9AB9-612B4C1E3600}"/>
            </c:ext>
          </c:extLst>
        </c:ser>
        <c:dLbls>
          <c:showLegendKey val="0"/>
          <c:showVal val="0"/>
          <c:showCatName val="0"/>
          <c:showSerName val="0"/>
          <c:showPercent val="0"/>
          <c:showBubbleSize val="0"/>
        </c:dLbls>
        <c:gapWidth val="80"/>
        <c:axId val="2014077872"/>
        <c:axId val="2014067312"/>
      </c:barChart>
      <c:lineChart>
        <c:grouping val="standard"/>
        <c:varyColors val="0"/>
        <c:ser>
          <c:idx val="0"/>
          <c:order val="0"/>
          <c:tx>
            <c:strRef>
              <c:f>Processing!$B$17</c:f>
              <c:strCache>
                <c:ptCount val="1"/>
                <c:pt idx="0">
                  <c:v>Compare Costs</c:v>
                </c:pt>
              </c:strCache>
            </c:strRef>
          </c:tx>
          <c:spPr>
            <a:ln w="19050" cap="rnd">
              <a:solidFill>
                <a:srgbClr val="29A3FF"/>
              </a:solidFill>
              <a:round/>
            </a:ln>
            <a:effectLst/>
          </c:spPr>
          <c:marker>
            <c:symbol val="none"/>
          </c:marker>
          <c:cat>
            <c:strRef>
              <c:f>Processing!$A$18:$A$29</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Processing!$B$18:$B$29</c:f>
              <c:numCache>
                <c:formatCode>General</c:formatCode>
                <c:ptCount val="12"/>
                <c:pt idx="0">
                  <c:v>2000</c:v>
                </c:pt>
                <c:pt idx="1">
                  <c:v>1600</c:v>
                </c:pt>
                <c:pt idx="2">
                  <c:v>1400</c:v>
                </c:pt>
                <c:pt idx="3">
                  <c:v>1800</c:v>
                </c:pt>
                <c:pt idx="4">
                  <c:v>2800</c:v>
                </c:pt>
                <c:pt idx="5">
                  <c:v>3240</c:v>
                </c:pt>
                <c:pt idx="6">
                  <c:v>3200</c:v>
                </c:pt>
                <c:pt idx="7">
                  <c:v>3000</c:v>
                </c:pt>
                <c:pt idx="8">
                  <c:v>3200</c:v>
                </c:pt>
                <c:pt idx="9">
                  <c:v>4000</c:v>
                </c:pt>
                <c:pt idx="10">
                  <c:v>3920</c:v>
                </c:pt>
                <c:pt idx="11">
                  <c:v>3200</c:v>
                </c:pt>
              </c:numCache>
            </c:numRef>
          </c:val>
          <c:smooth val="1"/>
          <c:extLst>
            <c:ext xmlns:c16="http://schemas.microsoft.com/office/drawing/2014/chart" uri="{C3380CC4-5D6E-409C-BE32-E72D297353CC}">
              <c16:uniqueId val="{00000002-7EEF-4492-9AB9-612B4C1E3600}"/>
            </c:ext>
          </c:extLst>
        </c:ser>
        <c:ser>
          <c:idx val="3"/>
          <c:order val="3"/>
          <c:tx>
            <c:strRef>
              <c:f>Processing!$D$17</c:f>
              <c:strCache>
                <c:ptCount val="1"/>
                <c:pt idx="0">
                  <c:v>Inflow</c:v>
                </c:pt>
              </c:strCache>
            </c:strRef>
          </c:tx>
          <c:spPr>
            <a:ln w="19050" cap="rnd">
              <a:gradFill>
                <a:gsLst>
                  <a:gs pos="38000">
                    <a:srgbClr val="16BBC9"/>
                  </a:gs>
                  <a:gs pos="100000">
                    <a:srgbClr val="01C5CF"/>
                  </a:gs>
                  <a:gs pos="75000">
                    <a:srgbClr val="00FFFF"/>
                  </a:gs>
                </a:gsLst>
                <a:lin ang="0" scaled="0"/>
              </a:gradFill>
              <a:round/>
            </a:ln>
            <a:effectLst>
              <a:outerShdw blurRad="50800" dist="38100" dir="5400000" algn="t" rotWithShape="0">
                <a:prstClr val="black">
                  <a:alpha val="40000"/>
                </a:prstClr>
              </a:outerShdw>
            </a:effectLst>
          </c:spPr>
          <c:marker>
            <c:symbol val="none"/>
          </c:marker>
          <c:val>
            <c:numRef>
              <c:f>Processing!$D$18:$D$29</c:f>
              <c:numCache>
                <c:formatCode>General</c:formatCode>
                <c:ptCount val="12"/>
                <c:pt idx="0">
                  <c:v>3200</c:v>
                </c:pt>
                <c:pt idx="1">
                  <c:v>2552</c:v>
                </c:pt>
                <c:pt idx="2">
                  <c:v>2108</c:v>
                </c:pt>
                <c:pt idx="3">
                  <c:v>2012</c:v>
                </c:pt>
                <c:pt idx="4">
                  <c:v>2292</c:v>
                </c:pt>
                <c:pt idx="5">
                  <c:v>2860</c:v>
                </c:pt>
                <c:pt idx="6">
                  <c:v>3540</c:v>
                </c:pt>
                <c:pt idx="7">
                  <c:v>4108</c:v>
                </c:pt>
                <c:pt idx="8">
                  <c:v>4388</c:v>
                </c:pt>
                <c:pt idx="9">
                  <c:v>4292</c:v>
                </c:pt>
                <c:pt idx="10">
                  <c:v>3848</c:v>
                </c:pt>
                <c:pt idx="11">
                  <c:v>3200</c:v>
                </c:pt>
              </c:numCache>
            </c:numRef>
          </c:val>
          <c:smooth val="1"/>
          <c:extLst>
            <c:ext xmlns:c16="http://schemas.microsoft.com/office/drawing/2014/chart" uri="{C3380CC4-5D6E-409C-BE32-E72D297353CC}">
              <c16:uniqueId val="{00000003-7EEF-4492-9AB9-612B4C1E3600}"/>
            </c:ext>
          </c:extLst>
        </c:ser>
        <c:dLbls>
          <c:showLegendKey val="0"/>
          <c:showVal val="0"/>
          <c:showCatName val="0"/>
          <c:showSerName val="0"/>
          <c:showPercent val="0"/>
          <c:showBubbleSize val="0"/>
        </c:dLbls>
        <c:marker val="1"/>
        <c:smooth val="0"/>
        <c:axId val="2014077872"/>
        <c:axId val="2014067312"/>
      </c:lineChart>
      <c:scatterChart>
        <c:scatterStyle val="lineMarker"/>
        <c:varyColors val="0"/>
        <c:ser>
          <c:idx val="2"/>
          <c:order val="2"/>
          <c:tx>
            <c:strRef>
              <c:f>Processing!$C$17</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29A3FF"/>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1"/>
            <c:plus>
              <c:numRef>
                <c:f>Processing!$C$16</c:f>
                <c:numCache>
                  <c:formatCode>General</c:formatCode>
                  <c:ptCount val="1"/>
                  <c:pt idx="0">
                    <c:v>465.59999999999997</c:v>
                  </c:pt>
                </c:numCache>
              </c:numRef>
            </c:plus>
            <c:minus>
              <c:numRef>
                <c:f>Processing!$C$18:$C$29</c:f>
                <c:numCache>
                  <c:formatCode>General</c:formatCode>
                  <c:ptCount val="12"/>
                  <c:pt idx="0">
                    <c:v>#N/A</c:v>
                  </c:pt>
                  <c:pt idx="1">
                    <c:v>#N/A</c:v>
                  </c:pt>
                  <c:pt idx="2">
                    <c:v>#N/A</c:v>
                  </c:pt>
                  <c:pt idx="3">
                    <c:v>#N/A</c:v>
                  </c:pt>
                  <c:pt idx="4">
                    <c:v>#N/A</c:v>
                  </c:pt>
                  <c:pt idx="5">
                    <c:v>#N/A</c:v>
                  </c:pt>
                  <c:pt idx="6">
                    <c:v>3200</c:v>
                  </c:pt>
                  <c:pt idx="7">
                    <c:v>3000</c:v>
                  </c:pt>
                  <c:pt idx="8">
                    <c:v>3200</c:v>
                  </c:pt>
                  <c:pt idx="9">
                    <c:v>4000</c:v>
                  </c:pt>
                  <c:pt idx="10">
                    <c:v>#N/A</c:v>
                  </c:pt>
                  <c:pt idx="11">
                    <c:v>#N/A</c:v>
                  </c:pt>
                </c:numCache>
              </c:numRef>
            </c:minus>
            <c:spPr>
              <a:noFill/>
              <a:ln w="9525" cap="flat" cmpd="sng" algn="ctr">
                <a:gradFill>
                  <a:gsLst>
                    <a:gs pos="0">
                      <a:srgbClr val="0070C0"/>
                    </a:gs>
                    <a:gs pos="100000">
                      <a:srgbClr val="0070C0">
                        <a:alpha val="0"/>
                      </a:srgbClr>
                    </a:gs>
                  </a:gsLst>
                  <a:lin ang="5400000" scaled="1"/>
                </a:gradFill>
                <a:round/>
              </a:ln>
              <a:effectLst/>
            </c:spPr>
          </c:errBars>
          <c:yVal>
            <c:numRef>
              <c:f>Processing!$C$18:$C$29</c:f>
              <c:numCache>
                <c:formatCode>General</c:formatCode>
                <c:ptCount val="12"/>
                <c:pt idx="0">
                  <c:v>#N/A</c:v>
                </c:pt>
                <c:pt idx="1">
                  <c:v>#N/A</c:v>
                </c:pt>
                <c:pt idx="2">
                  <c:v>#N/A</c:v>
                </c:pt>
                <c:pt idx="3">
                  <c:v>#N/A</c:v>
                </c:pt>
                <c:pt idx="4">
                  <c:v>#N/A</c:v>
                </c:pt>
                <c:pt idx="5">
                  <c:v>#N/A</c:v>
                </c:pt>
                <c:pt idx="6">
                  <c:v>3200</c:v>
                </c:pt>
                <c:pt idx="7">
                  <c:v>3000</c:v>
                </c:pt>
                <c:pt idx="8">
                  <c:v>3200</c:v>
                </c:pt>
                <c:pt idx="9">
                  <c:v>4000</c:v>
                </c:pt>
                <c:pt idx="10">
                  <c:v>#N/A</c:v>
                </c:pt>
                <c:pt idx="11">
                  <c:v>#N/A</c:v>
                </c:pt>
              </c:numCache>
            </c:numRef>
          </c:yVal>
          <c:smooth val="0"/>
          <c:extLst>
            <c:ext xmlns:c16="http://schemas.microsoft.com/office/drawing/2014/chart" uri="{C3380CC4-5D6E-409C-BE32-E72D297353CC}">
              <c16:uniqueId val="{00000004-7EEF-4492-9AB9-612B4C1E3600}"/>
            </c:ext>
          </c:extLst>
        </c:ser>
        <c:dLbls>
          <c:showLegendKey val="0"/>
          <c:showVal val="0"/>
          <c:showCatName val="0"/>
          <c:showSerName val="0"/>
          <c:showPercent val="0"/>
          <c:showBubbleSize val="0"/>
        </c:dLbls>
        <c:axId val="2014077872"/>
        <c:axId val="2014067312"/>
      </c:scatterChart>
      <c:catAx>
        <c:axId val="2014077872"/>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2014067312"/>
        <c:crosses val="autoZero"/>
        <c:auto val="1"/>
        <c:lblAlgn val="ctr"/>
        <c:lblOffset val="100"/>
        <c:noMultiLvlLbl val="0"/>
      </c:catAx>
      <c:valAx>
        <c:axId val="2014067312"/>
        <c:scaling>
          <c:orientation val="minMax"/>
        </c:scaling>
        <c:delete val="1"/>
        <c:axPos val="l"/>
        <c:majorGridlines>
          <c:spPr>
            <a:ln w="9525" cap="flat" cmpd="sng" algn="ctr">
              <a:solidFill>
                <a:schemeClr val="bg1">
                  <a:lumMod val="65000"/>
                  <a:alpha val="20000"/>
                </a:schemeClr>
              </a:solidFill>
              <a:round/>
            </a:ln>
            <a:effectLst/>
          </c:spPr>
        </c:majorGridlines>
        <c:numFmt formatCode="General" sourceLinked="1"/>
        <c:majorTickMark val="none"/>
        <c:minorTickMark val="none"/>
        <c:tickLblPos val="nextTo"/>
        <c:crossAx val="20140778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blipFill>
              <a:blip xmlns:r="http://schemas.openxmlformats.org/officeDocument/2006/relationships" r:embed="rId3"/>
              <a:stretch>
                <a:fillRect/>
              </a:stretch>
            </a:blipFill>
            <a:ln>
              <a:noFill/>
            </a:ln>
            <a:effectLst/>
          </c:spPr>
          <c:invertIfNegative val="0"/>
          <c:val>
            <c:numRef>
              <c:f>Processing!$D$33</c:f>
              <c:numCache>
                <c:formatCode>General</c:formatCode>
                <c:ptCount val="1"/>
                <c:pt idx="0">
                  <c:v>10</c:v>
                </c:pt>
              </c:numCache>
            </c:numRef>
          </c:val>
          <c:extLst>
            <c:ext xmlns:c16="http://schemas.microsoft.com/office/drawing/2014/chart" uri="{C3380CC4-5D6E-409C-BE32-E72D297353CC}">
              <c16:uniqueId val="{00000000-78FE-4DA4-95E8-674C73856FF5}"/>
            </c:ext>
          </c:extLst>
        </c:ser>
        <c:ser>
          <c:idx val="1"/>
          <c:order val="1"/>
          <c:spPr>
            <a:blipFill>
              <a:blip xmlns:r="http://schemas.openxmlformats.org/officeDocument/2006/relationships" r:embed="rId4"/>
              <a:stretch>
                <a:fillRect/>
              </a:stretch>
            </a:blipFill>
            <a:ln>
              <a:noFill/>
            </a:ln>
            <a:effectLst/>
          </c:spPr>
          <c:invertIfNegative val="0"/>
          <c:val>
            <c:numRef>
              <c:f>Processing!$D$34</c:f>
              <c:numCache>
                <c:formatCode>General</c:formatCode>
                <c:ptCount val="1"/>
                <c:pt idx="0">
                  <c:v>10</c:v>
                </c:pt>
              </c:numCache>
            </c:numRef>
          </c:val>
          <c:extLst>
            <c:ext xmlns:c16="http://schemas.microsoft.com/office/drawing/2014/chart" uri="{C3380CC4-5D6E-409C-BE32-E72D297353CC}">
              <c16:uniqueId val="{00000001-78FE-4DA4-95E8-674C73856FF5}"/>
            </c:ext>
          </c:extLst>
        </c:ser>
        <c:dLbls>
          <c:showLegendKey val="0"/>
          <c:showVal val="0"/>
          <c:showCatName val="0"/>
          <c:showSerName val="0"/>
          <c:showPercent val="0"/>
          <c:showBubbleSize val="0"/>
        </c:dLbls>
        <c:gapWidth val="0"/>
        <c:overlap val="100"/>
        <c:axId val="1135119103"/>
        <c:axId val="1135143583"/>
      </c:barChart>
      <c:catAx>
        <c:axId val="1135119103"/>
        <c:scaling>
          <c:orientation val="minMax"/>
        </c:scaling>
        <c:delete val="1"/>
        <c:axPos val="b"/>
        <c:majorTickMark val="out"/>
        <c:minorTickMark val="none"/>
        <c:tickLblPos val="nextTo"/>
        <c:crossAx val="1135143583"/>
        <c:crosses val="autoZero"/>
        <c:auto val="1"/>
        <c:lblAlgn val="ctr"/>
        <c:lblOffset val="100"/>
        <c:noMultiLvlLbl val="0"/>
      </c:catAx>
      <c:valAx>
        <c:axId val="1135143583"/>
        <c:scaling>
          <c:orientation val="minMax"/>
          <c:max val="10"/>
          <c:min val="0"/>
        </c:scaling>
        <c:delete val="1"/>
        <c:axPos val="l"/>
        <c:numFmt formatCode="General" sourceLinked="1"/>
        <c:majorTickMark val="out"/>
        <c:minorTickMark val="none"/>
        <c:tickLblPos val="nextTo"/>
        <c:crossAx val="113511910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blipFill>
              <a:blip xmlns:r="http://schemas.openxmlformats.org/officeDocument/2006/relationships" r:embed="rId3"/>
              <a:stretch>
                <a:fillRect/>
              </a:stretch>
            </a:blipFill>
            <a:ln>
              <a:noFill/>
            </a:ln>
            <a:effectLst/>
          </c:spPr>
          <c:invertIfNegative val="0"/>
          <c:val>
            <c:numRef>
              <c:f>Processing!$E$33</c:f>
              <c:numCache>
                <c:formatCode>General</c:formatCode>
                <c:ptCount val="1"/>
                <c:pt idx="0">
                  <c:v>0</c:v>
                </c:pt>
              </c:numCache>
            </c:numRef>
          </c:val>
          <c:extLst>
            <c:ext xmlns:c16="http://schemas.microsoft.com/office/drawing/2014/chart" uri="{C3380CC4-5D6E-409C-BE32-E72D297353CC}">
              <c16:uniqueId val="{00000000-23C9-4976-A561-E81680713E93}"/>
            </c:ext>
          </c:extLst>
        </c:ser>
        <c:ser>
          <c:idx val="1"/>
          <c:order val="1"/>
          <c:spPr>
            <a:blipFill>
              <a:blip xmlns:r="http://schemas.openxmlformats.org/officeDocument/2006/relationships" r:embed="rId4"/>
              <a:stretch>
                <a:fillRect/>
              </a:stretch>
            </a:blipFill>
            <a:ln>
              <a:noFill/>
            </a:ln>
            <a:effectLst/>
          </c:spPr>
          <c:invertIfNegative val="0"/>
          <c:val>
            <c:numRef>
              <c:f>Processing!$E$34</c:f>
              <c:numCache>
                <c:formatCode>General</c:formatCode>
                <c:ptCount val="1"/>
                <c:pt idx="0">
                  <c:v>10</c:v>
                </c:pt>
              </c:numCache>
            </c:numRef>
          </c:val>
          <c:extLst>
            <c:ext xmlns:c16="http://schemas.microsoft.com/office/drawing/2014/chart" uri="{C3380CC4-5D6E-409C-BE32-E72D297353CC}">
              <c16:uniqueId val="{00000001-23C9-4976-A561-E81680713E93}"/>
            </c:ext>
          </c:extLst>
        </c:ser>
        <c:dLbls>
          <c:showLegendKey val="0"/>
          <c:showVal val="0"/>
          <c:showCatName val="0"/>
          <c:showSerName val="0"/>
          <c:showPercent val="0"/>
          <c:showBubbleSize val="0"/>
        </c:dLbls>
        <c:gapWidth val="0"/>
        <c:overlap val="100"/>
        <c:axId val="1933000816"/>
        <c:axId val="1933004176"/>
      </c:barChart>
      <c:catAx>
        <c:axId val="1933000816"/>
        <c:scaling>
          <c:orientation val="minMax"/>
        </c:scaling>
        <c:delete val="1"/>
        <c:axPos val="b"/>
        <c:majorTickMark val="none"/>
        <c:minorTickMark val="none"/>
        <c:tickLblPos val="nextTo"/>
        <c:crossAx val="1933004176"/>
        <c:crosses val="autoZero"/>
        <c:auto val="1"/>
        <c:lblAlgn val="ctr"/>
        <c:lblOffset val="100"/>
        <c:noMultiLvlLbl val="0"/>
      </c:catAx>
      <c:valAx>
        <c:axId val="1933004176"/>
        <c:scaling>
          <c:orientation val="minMax"/>
          <c:max val="10"/>
          <c:min val="0"/>
        </c:scaling>
        <c:delete val="1"/>
        <c:axPos val="l"/>
        <c:numFmt formatCode="General" sourceLinked="1"/>
        <c:majorTickMark val="none"/>
        <c:minorTickMark val="none"/>
        <c:tickLblPos val="nextTo"/>
        <c:crossAx val="19330008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23000">
                  <a:schemeClr val="tx2">
                    <a:lumMod val="75000"/>
                    <a:lumOff val="25000"/>
                  </a:schemeClr>
                </a:gs>
                <a:gs pos="83000">
                  <a:srgbClr val="045275">
                    <a:alpha val="0"/>
                  </a:srgbClr>
                </a:gs>
              </a:gsLst>
              <a:path path="circle">
                <a:fillToRect l="50000" t="-80000" r="50000" b="180000"/>
              </a:path>
              <a:tileRect/>
            </a:gradFill>
            <a:ln>
              <a:noFill/>
            </a:ln>
            <a:effectLst/>
          </c:spPr>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extLst>
            <c:ext xmlns:c16="http://schemas.microsoft.com/office/drawing/2014/chart" uri="{C3380CC4-5D6E-409C-BE32-E72D297353CC}">
              <c16:uniqueId val="{00000000-2C13-4F47-A686-9D2B49F57A43}"/>
            </c:ext>
          </c:extLst>
        </c:ser>
        <c:dLbls>
          <c:showLegendKey val="0"/>
          <c:showVal val="0"/>
          <c:showCatName val="0"/>
          <c:showSerName val="0"/>
          <c:showPercent val="0"/>
          <c:showBubbleSize val="0"/>
        </c:dLbls>
        <c:axId val="1124306239"/>
        <c:axId val="1124306719"/>
      </c:areaChart>
      <c:lineChart>
        <c:grouping val="standard"/>
        <c:varyColors val="0"/>
        <c:ser>
          <c:idx val="0"/>
          <c:order val="0"/>
          <c:tx>
            <c:strRef>
              <c:f>Processing!$B$1</c:f>
              <c:strCache>
                <c:ptCount val="1"/>
                <c:pt idx="0">
                  <c:v>Value</c:v>
                </c:pt>
              </c:strCache>
            </c:strRef>
          </c:tx>
          <c:spPr>
            <a:ln w="19050" cap="rnd">
              <a:gradFill>
                <a:gsLst>
                  <a:gs pos="28000">
                    <a:srgbClr val="29A3FF"/>
                  </a:gs>
                  <a:gs pos="70000">
                    <a:srgbClr val="01EFFA"/>
                  </a:gs>
                </a:gsLst>
                <a:lin ang="0" scaled="0"/>
              </a:gradFill>
              <a:round/>
            </a:ln>
            <a:effectLst/>
          </c:spPr>
          <c:marker>
            <c:symbol val="none"/>
          </c:marker>
          <c:cat>
            <c:strRef>
              <c:f>Processing!$A$2:$A$13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smooth val="1"/>
          <c:extLst>
            <c:ext xmlns:c16="http://schemas.microsoft.com/office/drawing/2014/chart" uri="{C3380CC4-5D6E-409C-BE32-E72D297353CC}">
              <c16:uniqueId val="{00000001-2C13-4F47-A686-9D2B49F57A43}"/>
            </c:ext>
          </c:extLst>
        </c:ser>
        <c:dLbls>
          <c:showLegendKey val="0"/>
          <c:showVal val="0"/>
          <c:showCatName val="0"/>
          <c:showSerName val="0"/>
          <c:showPercent val="0"/>
          <c:showBubbleSize val="0"/>
        </c:dLbls>
        <c:marker val="1"/>
        <c:smooth val="0"/>
        <c:axId val="1124306239"/>
        <c:axId val="1124306719"/>
      </c:lineChart>
      <c:scatterChart>
        <c:scatterStyle val="lineMarker"/>
        <c:varyColors val="0"/>
        <c:ser>
          <c:idx val="2"/>
          <c:order val="2"/>
          <c:tx>
            <c:strRef>
              <c:f>Processing!$C$1</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01EFFA"/>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0"/>
            <c:plus>
              <c:numLit>
                <c:formatCode>General</c:formatCode>
                <c:ptCount val="1"/>
                <c:pt idx="0">
                  <c:v>1</c:v>
                </c:pt>
              </c:numLit>
            </c:plus>
            <c:minus>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minus>
            <c:spPr>
              <a:noFill/>
              <a:ln w="9525" cap="flat" cmpd="sng" algn="ctr">
                <a:gradFill>
                  <a:gsLst>
                    <a:gs pos="0">
                      <a:srgbClr val="01EFFA"/>
                    </a:gs>
                    <a:gs pos="90000">
                      <a:srgbClr val="01EFFA">
                        <a:alpha val="0"/>
                      </a:srgbClr>
                    </a:gs>
                  </a:gsLst>
                  <a:lin ang="5400000" scaled="1"/>
                </a:gradFill>
                <a:round/>
              </a:ln>
              <a:effectLst/>
            </c:spPr>
          </c:errBars>
          <c:yVal>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yVal>
          <c:smooth val="0"/>
          <c:extLst>
            <c:ext xmlns:c16="http://schemas.microsoft.com/office/drawing/2014/chart" uri="{C3380CC4-5D6E-409C-BE32-E72D297353CC}">
              <c16:uniqueId val="{00000002-2C13-4F47-A686-9D2B49F57A43}"/>
            </c:ext>
          </c:extLst>
        </c:ser>
        <c:dLbls>
          <c:showLegendKey val="0"/>
          <c:showVal val="0"/>
          <c:showCatName val="0"/>
          <c:showSerName val="0"/>
          <c:showPercent val="0"/>
          <c:showBubbleSize val="0"/>
        </c:dLbls>
        <c:axId val="1124306239"/>
        <c:axId val="1124306719"/>
      </c:scatterChart>
      <c:catAx>
        <c:axId val="1124306239"/>
        <c:scaling>
          <c:orientation val="minMax"/>
        </c:scaling>
        <c:delete val="1"/>
        <c:axPos val="b"/>
        <c:numFmt formatCode="General" sourceLinked="1"/>
        <c:majorTickMark val="none"/>
        <c:minorTickMark val="none"/>
        <c:tickLblPos val="nextTo"/>
        <c:crossAx val="1124306719"/>
        <c:crosses val="autoZero"/>
        <c:auto val="1"/>
        <c:lblAlgn val="ctr"/>
        <c:lblOffset val="100"/>
        <c:noMultiLvlLbl val="0"/>
      </c:catAx>
      <c:valAx>
        <c:axId val="1124306719"/>
        <c:scaling>
          <c:orientation val="minMax"/>
        </c:scaling>
        <c:delete val="1"/>
        <c:axPos val="l"/>
        <c:numFmt formatCode="General" sourceLinked="1"/>
        <c:majorTickMark val="none"/>
        <c:minorTickMark val="none"/>
        <c:tickLblPos val="nextTo"/>
        <c:crossAx val="1124306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Processing!$D$8</c:f>
              <c:strCache>
                <c:ptCount val="1"/>
                <c:pt idx="0">
                  <c:v>Budget Load</c:v>
                </c:pt>
              </c:strCache>
            </c:strRef>
          </c:tx>
          <c:spPr>
            <a:solidFill>
              <a:schemeClr val="bg1"/>
            </a:solidFill>
            <a:ln>
              <a:noFill/>
            </a:ln>
          </c:spPr>
          <c:dPt>
            <c:idx val="0"/>
            <c:bubble3D val="0"/>
            <c:spPr>
              <a:solidFill>
                <a:schemeClr val="bg1"/>
              </a:solidFill>
              <a:ln w="19050">
                <a:noFill/>
              </a:ln>
              <a:effectLst/>
            </c:spPr>
            <c:extLst>
              <c:ext xmlns:c16="http://schemas.microsoft.com/office/drawing/2014/chart" uri="{C3380CC4-5D6E-409C-BE32-E72D297353CC}">
                <c16:uniqueId val="{00000001-4B27-4A51-AEF4-B0D22612C36E}"/>
              </c:ext>
            </c:extLst>
          </c:dPt>
          <c:dPt>
            <c:idx val="1"/>
            <c:bubble3D val="0"/>
            <c:spPr>
              <a:solidFill>
                <a:schemeClr val="bg1">
                  <a:alpha val="20000"/>
                </a:schemeClr>
              </a:solidFill>
              <a:ln w="19050">
                <a:noFill/>
              </a:ln>
              <a:effectLst/>
            </c:spPr>
            <c:extLst>
              <c:ext xmlns:c16="http://schemas.microsoft.com/office/drawing/2014/chart" uri="{C3380CC4-5D6E-409C-BE32-E72D297353CC}">
                <c16:uniqueId val="{00000003-4B27-4A51-AEF4-B0D22612C36E}"/>
              </c:ext>
            </c:extLst>
          </c:dPt>
          <c:val>
            <c:numRef>
              <c:f>Processing!$E$8:$F$8</c:f>
              <c:numCache>
                <c:formatCode>0%</c:formatCode>
                <c:ptCount val="2"/>
                <c:pt idx="0">
                  <c:v>0.18354640151515156</c:v>
                </c:pt>
                <c:pt idx="1">
                  <c:v>0.81645359848484844</c:v>
                </c:pt>
              </c:numCache>
            </c:numRef>
          </c:val>
          <c:extLst>
            <c:ext xmlns:c16="http://schemas.microsoft.com/office/drawing/2014/chart" uri="{C3380CC4-5D6E-409C-BE32-E72D297353CC}">
              <c16:uniqueId val="{00000004-4B27-4A51-AEF4-B0D22612C36E}"/>
            </c:ext>
          </c:extLst>
        </c:ser>
        <c:dLbls>
          <c:showLegendKey val="0"/>
          <c:showVal val="0"/>
          <c:showCatName val="0"/>
          <c:showSerName val="0"/>
          <c:showPercent val="0"/>
          <c:showBubbleSize val="0"/>
          <c:showLeaderLines val="1"/>
        </c:dLbls>
        <c:firstSliceAng val="0"/>
        <c:holeSize val="9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7FAAEC"/>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Processing!$E$2:$E$5</c:f>
              <c:numCache>
                <c:formatCode>0%</c:formatCode>
                <c:ptCount val="4"/>
                <c:pt idx="0">
                  <c:v>1.1308571428571428</c:v>
                </c:pt>
                <c:pt idx="1">
                  <c:v>0.97624999999999995</c:v>
                </c:pt>
                <c:pt idx="2">
                  <c:v>1.0596666666666668</c:v>
                </c:pt>
                <c:pt idx="3">
                  <c:v>1.1995</c:v>
                </c:pt>
              </c:numCache>
            </c:numRef>
          </c:val>
          <c:extLst>
            <c:ext xmlns:c16="http://schemas.microsoft.com/office/drawing/2014/chart" uri="{C3380CC4-5D6E-409C-BE32-E72D297353CC}">
              <c16:uniqueId val="{00000000-FE66-4885-9E46-143C6693C15B}"/>
            </c:ext>
          </c:extLst>
        </c:ser>
        <c:ser>
          <c:idx val="1"/>
          <c:order val="1"/>
          <c:spPr>
            <a:solidFill>
              <a:srgbClr val="DDE6F2"/>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Processing!$F$2:$F$5</c:f>
              <c:numCache>
                <c:formatCode>0%</c:formatCode>
                <c:ptCount val="4"/>
                <c:pt idx="0">
                  <c:v>0</c:v>
                </c:pt>
                <c:pt idx="1">
                  <c:v>2.3750000000000049E-2</c:v>
                </c:pt>
                <c:pt idx="2">
                  <c:v>0</c:v>
                </c:pt>
                <c:pt idx="3">
                  <c:v>0</c:v>
                </c:pt>
              </c:numCache>
            </c:numRef>
          </c:val>
          <c:extLst>
            <c:ext xmlns:c16="http://schemas.microsoft.com/office/drawing/2014/chart" uri="{C3380CC4-5D6E-409C-BE32-E72D297353CC}">
              <c16:uniqueId val="{00000001-FE66-4885-9E46-143C6693C15B}"/>
            </c:ext>
          </c:extLst>
        </c:ser>
        <c:dLbls>
          <c:showLegendKey val="0"/>
          <c:showVal val="0"/>
          <c:showCatName val="0"/>
          <c:showSerName val="0"/>
          <c:showPercent val="0"/>
          <c:showBubbleSize val="0"/>
        </c:dLbls>
        <c:gapWidth val="500"/>
        <c:overlap val="100"/>
        <c:axId val="1419409936"/>
        <c:axId val="1419429136"/>
      </c:barChart>
      <c:catAx>
        <c:axId val="1419409936"/>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419429136"/>
        <c:crosses val="autoZero"/>
        <c:auto val="1"/>
        <c:lblAlgn val="ctr"/>
        <c:lblOffset val="100"/>
        <c:noMultiLvlLbl val="0"/>
      </c:catAx>
      <c:valAx>
        <c:axId val="1419429136"/>
        <c:scaling>
          <c:orientation val="minMax"/>
          <c:min val="0"/>
        </c:scaling>
        <c:delete val="1"/>
        <c:axPos val="t"/>
        <c:numFmt formatCode="0%" sourceLinked="1"/>
        <c:majorTickMark val="out"/>
        <c:minorTickMark val="none"/>
        <c:tickLblPos val="nextTo"/>
        <c:crossAx val="1419409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val>
            <c:numRef>
              <c:f>Processing!$D$6</c:f>
              <c:numCache>
                <c:formatCode>0%</c:formatCode>
                <c:ptCount val="1"/>
                <c:pt idx="0">
                  <c:v>0.05</c:v>
                </c:pt>
              </c:numCache>
            </c:numRef>
          </c:val>
          <c:extLst>
            <c:ext xmlns:c16="http://schemas.microsoft.com/office/drawing/2014/chart" uri="{C3380CC4-5D6E-409C-BE32-E72D297353CC}">
              <c16:uniqueId val="{00000000-71C4-4979-853B-19800568492D}"/>
            </c:ext>
          </c:extLst>
        </c:ser>
        <c:ser>
          <c:idx val="1"/>
          <c:order val="1"/>
          <c:spPr>
            <a:solidFill>
              <a:schemeClr val="accent2"/>
            </a:solidFill>
            <a:ln w="88900">
              <a:gradFill>
                <a:gsLst>
                  <a:gs pos="0">
                    <a:srgbClr val="0099CC"/>
                  </a:gs>
                  <a:gs pos="100000">
                    <a:srgbClr val="01EFFA"/>
                  </a:gs>
                </a:gsLst>
                <a:lin ang="0" scaled="0"/>
              </a:gradFill>
            </a:ln>
            <a:effectLst/>
          </c:spPr>
          <c:invertIfNegative val="0"/>
          <c:val>
            <c:numRef>
              <c:f>Processing!$E$6</c:f>
              <c:numCache>
                <c:formatCode>0%</c:formatCode>
                <c:ptCount val="1"/>
                <c:pt idx="0">
                  <c:v>1.0915684523809523</c:v>
                </c:pt>
              </c:numCache>
            </c:numRef>
          </c:val>
          <c:extLst>
            <c:ext xmlns:c16="http://schemas.microsoft.com/office/drawing/2014/chart" uri="{C3380CC4-5D6E-409C-BE32-E72D297353CC}">
              <c16:uniqueId val="{00000001-71C4-4979-853B-19800568492D}"/>
            </c:ext>
          </c:extLst>
        </c:ser>
        <c:ser>
          <c:idx val="2"/>
          <c:order val="2"/>
          <c:spPr>
            <a:solidFill>
              <a:schemeClr val="accent3"/>
            </a:solidFill>
            <a:ln>
              <a:noFill/>
            </a:ln>
            <a:effectLst/>
          </c:spPr>
          <c:invertIfNegative val="0"/>
          <c:dPt>
            <c:idx val="0"/>
            <c:invertIfNegative val="0"/>
            <c:bubble3D val="0"/>
            <c:spPr>
              <a:noFill/>
              <a:ln>
                <a:noFill/>
              </a:ln>
              <a:effectLst/>
            </c:spPr>
            <c:extLst>
              <c:ext xmlns:c16="http://schemas.microsoft.com/office/drawing/2014/chart" uri="{C3380CC4-5D6E-409C-BE32-E72D297353CC}">
                <c16:uniqueId val="{00000003-71C4-4979-853B-19800568492D}"/>
              </c:ext>
            </c:extLst>
          </c:dPt>
          <c:val>
            <c:numRef>
              <c:f>Processing!$F$6</c:f>
              <c:numCache>
                <c:formatCode>0%</c:formatCode>
                <c:ptCount val="1"/>
                <c:pt idx="0">
                  <c:v>-9.1568452380952348E-2</c:v>
                </c:pt>
              </c:numCache>
            </c:numRef>
          </c:val>
          <c:extLst>
            <c:ext xmlns:c16="http://schemas.microsoft.com/office/drawing/2014/chart" uri="{C3380CC4-5D6E-409C-BE32-E72D297353CC}">
              <c16:uniqueId val="{00000004-71C4-4979-853B-19800568492D}"/>
            </c:ext>
          </c:extLst>
        </c:ser>
        <c:dLbls>
          <c:showLegendKey val="0"/>
          <c:showVal val="0"/>
          <c:showCatName val="0"/>
          <c:showSerName val="0"/>
          <c:showPercent val="0"/>
          <c:showBubbleSize val="0"/>
        </c:dLbls>
        <c:gapWidth val="500"/>
        <c:overlap val="100"/>
        <c:axId val="1419348976"/>
        <c:axId val="1419375376"/>
      </c:barChart>
      <c:catAx>
        <c:axId val="1419348976"/>
        <c:scaling>
          <c:orientation val="minMax"/>
        </c:scaling>
        <c:delete val="1"/>
        <c:axPos val="l"/>
        <c:majorTickMark val="out"/>
        <c:minorTickMark val="none"/>
        <c:tickLblPos val="nextTo"/>
        <c:crossAx val="1419375376"/>
        <c:crosses val="autoZero"/>
        <c:auto val="1"/>
        <c:lblAlgn val="ctr"/>
        <c:lblOffset val="100"/>
        <c:noMultiLvlLbl val="0"/>
      </c:catAx>
      <c:valAx>
        <c:axId val="1419375376"/>
        <c:scaling>
          <c:orientation val="minMax"/>
          <c:max val="1.1000000000000001"/>
          <c:min val="0"/>
        </c:scaling>
        <c:delete val="1"/>
        <c:axPos val="b"/>
        <c:numFmt formatCode="0%" sourceLinked="1"/>
        <c:majorTickMark val="out"/>
        <c:minorTickMark val="none"/>
        <c:tickLblPos val="nextTo"/>
        <c:crossAx val="1419348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Processing!$P$1</c:f>
              <c:strCache>
                <c:ptCount val="1"/>
                <c:pt idx="0">
                  <c:v>indent</c:v>
                </c:pt>
              </c:strCache>
            </c:strRef>
          </c:tx>
          <c:spPr>
            <a:noFill/>
            <a:ln>
              <a:no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Processing!$P$2:$P$13</c:f>
              <c:numCache>
                <c:formatCode>General</c:formatCode>
                <c:ptCount val="12"/>
                <c:pt idx="0">
                  <c:v>438.8</c:v>
                </c:pt>
                <c:pt idx="1">
                  <c:v>438.8</c:v>
                </c:pt>
                <c:pt idx="2">
                  <c:v>438.8</c:v>
                </c:pt>
                <c:pt idx="3">
                  <c:v>438.8</c:v>
                </c:pt>
                <c:pt idx="4">
                  <c:v>438.8</c:v>
                </c:pt>
                <c:pt idx="5">
                  <c:v>438.8</c:v>
                </c:pt>
                <c:pt idx="6">
                  <c:v>438.8</c:v>
                </c:pt>
                <c:pt idx="7">
                  <c:v>438.8</c:v>
                </c:pt>
                <c:pt idx="8">
                  <c:v>438.8</c:v>
                </c:pt>
                <c:pt idx="9">
                  <c:v>438.8</c:v>
                </c:pt>
                <c:pt idx="10">
                  <c:v>438.8</c:v>
                </c:pt>
                <c:pt idx="11">
                  <c:v>438.8</c:v>
                </c:pt>
              </c:numCache>
            </c:numRef>
          </c:val>
          <c:extLst>
            <c:ext xmlns:c16="http://schemas.microsoft.com/office/drawing/2014/chart" uri="{C3380CC4-5D6E-409C-BE32-E72D297353CC}">
              <c16:uniqueId val="{00000014-E456-481C-A10D-B90B36A6C417}"/>
            </c:ext>
          </c:extLst>
        </c:ser>
        <c:ser>
          <c:idx val="1"/>
          <c:order val="1"/>
          <c:tx>
            <c:strRef>
              <c:f>Processing!$Q$1</c:f>
              <c:strCache>
                <c:ptCount val="1"/>
                <c:pt idx="0">
                  <c:v>Inflow</c:v>
                </c:pt>
              </c:strCache>
            </c:strRef>
          </c:tx>
          <c:spPr>
            <a:solidFill>
              <a:schemeClr val="accent2"/>
            </a:solidFill>
            <a:ln w="177800">
              <a:solidFill>
                <a:srgbClr val="3B435B"/>
              </a:solid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Processing!$Q$2:$Q$13</c:f>
              <c:numCache>
                <c:formatCode>General</c:formatCode>
                <c:ptCount val="12"/>
                <c:pt idx="0">
                  <c:v>3200</c:v>
                </c:pt>
                <c:pt idx="1">
                  <c:v>2552</c:v>
                </c:pt>
                <c:pt idx="2">
                  <c:v>2108</c:v>
                </c:pt>
                <c:pt idx="3">
                  <c:v>2012</c:v>
                </c:pt>
                <c:pt idx="4">
                  <c:v>2292</c:v>
                </c:pt>
                <c:pt idx="5">
                  <c:v>2860</c:v>
                </c:pt>
                <c:pt idx="6">
                  <c:v>3540</c:v>
                </c:pt>
                <c:pt idx="7">
                  <c:v>4108</c:v>
                </c:pt>
                <c:pt idx="8">
                  <c:v>4388</c:v>
                </c:pt>
                <c:pt idx="9">
                  <c:v>4292</c:v>
                </c:pt>
                <c:pt idx="10">
                  <c:v>3848</c:v>
                </c:pt>
                <c:pt idx="11">
                  <c:v>3200</c:v>
                </c:pt>
              </c:numCache>
            </c:numRef>
          </c:val>
          <c:extLst>
            <c:ext xmlns:c16="http://schemas.microsoft.com/office/drawing/2014/chart" uri="{C3380CC4-5D6E-409C-BE32-E72D297353CC}">
              <c16:uniqueId val="{00000016-E456-481C-A10D-B90B36A6C417}"/>
            </c:ext>
          </c:extLst>
        </c:ser>
        <c:dLbls>
          <c:showLegendKey val="0"/>
          <c:showVal val="0"/>
          <c:showCatName val="0"/>
          <c:showSerName val="0"/>
          <c:showPercent val="0"/>
          <c:showBubbleSize val="0"/>
        </c:dLbls>
        <c:gapWidth val="200"/>
        <c:overlap val="100"/>
        <c:axId val="1124275039"/>
        <c:axId val="1124278399"/>
      </c:barChart>
      <c:barChart>
        <c:barDir val="col"/>
        <c:grouping val="stacked"/>
        <c:varyColors val="0"/>
        <c:ser>
          <c:idx val="2"/>
          <c:order val="2"/>
          <c:tx>
            <c:strRef>
              <c:f>Processing!$R$1</c:f>
              <c:strCache>
                <c:ptCount val="1"/>
                <c:pt idx="0">
                  <c:v>indentC</c:v>
                </c:pt>
              </c:strCache>
            </c:strRef>
          </c:tx>
          <c:spPr>
            <a:noFill/>
            <a:ln>
              <a:no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Processing!$R$2:$R$13</c:f>
              <c:numCache>
                <c:formatCode>General</c:formatCode>
                <c:ptCount val="12"/>
                <c:pt idx="0">
                  <c:v>#N/A</c:v>
                </c:pt>
                <c:pt idx="1">
                  <c:v>#N/A</c:v>
                </c:pt>
                <c:pt idx="2">
                  <c:v>#N/A</c:v>
                </c:pt>
                <c:pt idx="3">
                  <c:v>#N/A</c:v>
                </c:pt>
                <c:pt idx="4">
                  <c:v>#N/A</c:v>
                </c:pt>
                <c:pt idx="5">
                  <c:v>#N/A</c:v>
                </c:pt>
                <c:pt idx="6">
                  <c:v>438.8</c:v>
                </c:pt>
                <c:pt idx="7">
                  <c:v>438.8</c:v>
                </c:pt>
                <c:pt idx="8">
                  <c:v>438.8</c:v>
                </c:pt>
                <c:pt idx="9">
                  <c:v>438.8</c:v>
                </c:pt>
                <c:pt idx="10">
                  <c:v>#N/A</c:v>
                </c:pt>
                <c:pt idx="11">
                  <c:v>#N/A</c:v>
                </c:pt>
              </c:numCache>
            </c:numRef>
          </c:val>
          <c:extLst>
            <c:ext xmlns:c16="http://schemas.microsoft.com/office/drawing/2014/chart" uri="{C3380CC4-5D6E-409C-BE32-E72D297353CC}">
              <c16:uniqueId val="{00000018-E456-481C-A10D-B90B36A6C417}"/>
            </c:ext>
          </c:extLst>
        </c:ser>
        <c:ser>
          <c:idx val="3"/>
          <c:order val="3"/>
          <c:tx>
            <c:strRef>
              <c:f>Processing!$S$1</c:f>
              <c:strCache>
                <c:ptCount val="1"/>
                <c:pt idx="0">
                  <c:v>Cursor1</c:v>
                </c:pt>
              </c:strCache>
            </c:strRef>
          </c:tx>
          <c:spPr>
            <a:solidFill>
              <a:schemeClr val="accent4"/>
            </a:solidFill>
            <a:ln w="177800">
              <a:gradFill>
                <a:gsLst>
                  <a:gs pos="0">
                    <a:srgbClr val="29A3FF"/>
                  </a:gs>
                  <a:gs pos="100000">
                    <a:srgbClr val="0077D0"/>
                  </a:gs>
                </a:gsLst>
                <a:lin ang="5400000" scaled="1"/>
              </a:gradFill>
            </a:ln>
            <a:effectLst>
              <a:outerShdw blurRad="50800" dist="38100" dir="2700000" algn="tl" rotWithShape="0">
                <a:srgbClr val="747FA4">
                  <a:alpha val="40000"/>
                </a:srgbClr>
              </a:outerShdw>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Processing!$S$2:$S$13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1A-E456-481C-A10D-B90B36A6C417}"/>
            </c:ext>
          </c:extLst>
        </c:ser>
        <c:ser>
          <c:idx val="5"/>
          <c:order val="4"/>
          <c:tx>
            <c:strRef>
              <c:f>Processing!$T$1</c:f>
              <c:strCache>
                <c:ptCount val="1"/>
                <c:pt idx="0">
                  <c:v>Cursor2</c:v>
                </c:pt>
              </c:strCache>
            </c:strRef>
          </c:tx>
          <c:spPr>
            <a:solidFill>
              <a:schemeClr val="accent6"/>
            </a:solidFill>
            <a:ln w="177800">
              <a:gradFill>
                <a:gsLst>
                  <a:gs pos="0">
                    <a:srgbClr val="01EFFA"/>
                  </a:gs>
                  <a:gs pos="100000">
                    <a:srgbClr val="16BBC9"/>
                  </a:gs>
                </a:gsLst>
                <a:lin ang="5400000" scaled="1"/>
              </a:gradFill>
            </a:ln>
            <a:effectLst>
              <a:outerShdw blurRad="50800" dist="38100" dir="2700000" algn="tl" rotWithShape="0">
                <a:srgbClr val="747FA4">
                  <a:alpha val="40000"/>
                </a:srgbClr>
              </a:outerShdw>
            </a:effectLst>
          </c:spPr>
          <c:invertIfNegative val="0"/>
          <c:val>
            <c:numRef>
              <c:f>Processing!$T$2:$T$13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1C-E456-481C-A10D-B90B36A6C417}"/>
            </c:ext>
          </c:extLst>
        </c:ser>
        <c:ser>
          <c:idx val="6"/>
          <c:order val="5"/>
          <c:tx>
            <c:strRef>
              <c:f>Processing!$U$1</c:f>
              <c:strCache>
                <c:ptCount val="1"/>
                <c:pt idx="0">
                  <c:v>Cursor3</c:v>
                </c:pt>
              </c:strCache>
            </c:strRef>
          </c:tx>
          <c:spPr>
            <a:solidFill>
              <a:schemeClr val="accent1">
                <a:lumMod val="60000"/>
              </a:schemeClr>
            </a:solidFill>
            <a:ln w="177800">
              <a:gradFill>
                <a:gsLst>
                  <a:gs pos="0">
                    <a:srgbClr val="16BBC9"/>
                  </a:gs>
                  <a:gs pos="100000">
                    <a:srgbClr val="11959F"/>
                  </a:gs>
                </a:gsLst>
                <a:lin ang="5400000" scaled="1"/>
              </a:gradFill>
            </a:ln>
            <a:effectLst>
              <a:outerShdw blurRad="50800" dist="38100" dir="2700000" algn="tl" rotWithShape="0">
                <a:srgbClr val="747FA4">
                  <a:alpha val="40000"/>
                </a:srgbClr>
              </a:outerShdw>
            </a:effectLst>
          </c:spPr>
          <c:invertIfNegative val="0"/>
          <c:val>
            <c:numRef>
              <c:f>Processing!$U$2:$U$13</c:f>
              <c:numCache>
                <c:formatCode>General</c:formatCode>
                <c:ptCount val="12"/>
                <c:pt idx="0">
                  <c:v>#N/A</c:v>
                </c:pt>
                <c:pt idx="1">
                  <c:v>#N/A</c:v>
                </c:pt>
                <c:pt idx="2">
                  <c:v>#N/A</c:v>
                </c:pt>
                <c:pt idx="3">
                  <c:v>#N/A</c:v>
                </c:pt>
                <c:pt idx="4">
                  <c:v>#N/A</c:v>
                </c:pt>
                <c:pt idx="5">
                  <c:v>#N/A</c:v>
                </c:pt>
                <c:pt idx="6">
                  <c:v>3540</c:v>
                </c:pt>
                <c:pt idx="7">
                  <c:v>4108</c:v>
                </c:pt>
                <c:pt idx="8">
                  <c:v>4388</c:v>
                </c:pt>
                <c:pt idx="9">
                  <c:v>4292</c:v>
                </c:pt>
                <c:pt idx="10">
                  <c:v>#N/A</c:v>
                </c:pt>
                <c:pt idx="11">
                  <c:v>#N/A</c:v>
                </c:pt>
              </c:numCache>
            </c:numRef>
          </c:val>
          <c:extLst>
            <c:ext xmlns:c16="http://schemas.microsoft.com/office/drawing/2014/chart" uri="{C3380CC4-5D6E-409C-BE32-E72D297353CC}">
              <c16:uniqueId val="{0000001E-E456-481C-A10D-B90B36A6C417}"/>
            </c:ext>
          </c:extLst>
        </c:ser>
        <c:dLbls>
          <c:showLegendKey val="0"/>
          <c:showVal val="0"/>
          <c:showCatName val="0"/>
          <c:showSerName val="0"/>
          <c:showPercent val="0"/>
          <c:showBubbleSize val="0"/>
        </c:dLbls>
        <c:gapWidth val="200"/>
        <c:overlap val="100"/>
        <c:axId val="1419466576"/>
        <c:axId val="1419457936"/>
      </c:barChart>
      <c:scatterChart>
        <c:scatterStyle val="lineMarker"/>
        <c:varyColors val="0"/>
        <c:ser>
          <c:idx val="4"/>
          <c:order val="6"/>
          <c:tx>
            <c:strRef>
              <c:f>Processing!$V$1</c:f>
              <c:strCache>
                <c:ptCount val="1"/>
                <c:pt idx="0">
                  <c:v>Label</c:v>
                </c:pt>
              </c:strCache>
            </c:strRef>
          </c:tx>
          <c:spPr>
            <a:ln w="25400" cap="rnd">
              <a:noFill/>
              <a:round/>
            </a:ln>
            <a:effectLst/>
          </c:spPr>
          <c:marker>
            <c:symbol val="circle"/>
            <c:size val="5"/>
            <c:spPr>
              <a:noFill/>
              <a:ln w="9525">
                <a:noFill/>
              </a:ln>
              <a:effectLst/>
            </c:spPr>
          </c:marker>
          <c:dLbls>
            <c:dLbl>
              <c:idx val="0"/>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0-E456-481C-A10D-B90B36A6C417}"/>
                </c:ext>
              </c:extLst>
            </c:dLbl>
            <c:dLbl>
              <c:idx val="1"/>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1-E456-481C-A10D-B90B36A6C417}"/>
                </c:ext>
              </c:extLst>
            </c:dLbl>
            <c:dLbl>
              <c:idx val="2"/>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2-E456-481C-A10D-B90B36A6C417}"/>
                </c:ext>
              </c:extLst>
            </c:dLbl>
            <c:dLbl>
              <c:idx val="3"/>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3-E456-481C-A10D-B90B36A6C417}"/>
                </c:ext>
              </c:extLst>
            </c:dLbl>
            <c:dLbl>
              <c:idx val="4"/>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4-E456-481C-A10D-B90B36A6C417}"/>
                </c:ext>
              </c:extLst>
            </c:dLbl>
            <c:dLbl>
              <c:idx val="5"/>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5-E456-481C-A10D-B90B36A6C417}"/>
                </c:ext>
              </c:extLst>
            </c:dLbl>
            <c:dLbl>
              <c:idx val="6"/>
              <c:tx>
                <c:rich>
                  <a:bodyPr/>
                  <a:lstStyle/>
                  <a:p>
                    <a:fld id="{CE82D6CB-91F7-4650-9576-6C9C483BAFF4}"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E456-481C-A10D-B90B36A6C417}"/>
                </c:ext>
              </c:extLst>
            </c:dLbl>
            <c:dLbl>
              <c:idx val="7"/>
              <c:tx>
                <c:rich>
                  <a:bodyPr/>
                  <a:lstStyle/>
                  <a:p>
                    <a:fld id="{7D35405F-F28A-4E9A-BAC3-EBF87501F925}"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E456-481C-A10D-B90B36A6C417}"/>
                </c:ext>
              </c:extLst>
            </c:dLbl>
            <c:dLbl>
              <c:idx val="8"/>
              <c:tx>
                <c:rich>
                  <a:bodyPr/>
                  <a:lstStyle/>
                  <a:p>
                    <a:fld id="{7DFF82F9-328A-40CC-A9B4-13798EBF3AAE}"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E456-481C-A10D-B90B36A6C417}"/>
                </c:ext>
              </c:extLst>
            </c:dLbl>
            <c:dLbl>
              <c:idx val="9"/>
              <c:tx>
                <c:rich>
                  <a:bodyPr/>
                  <a:lstStyle/>
                  <a:p>
                    <a:fld id="{B15EB70F-F9DB-4E87-85ED-646FEF9A0DF8}"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E456-481C-A10D-B90B36A6C417}"/>
                </c:ext>
              </c:extLst>
            </c:dLbl>
            <c:dLbl>
              <c:idx val="10"/>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A-E456-481C-A10D-B90B36A6C417}"/>
                </c:ext>
              </c:extLst>
            </c:dLbl>
            <c:dLbl>
              <c:idx val="11"/>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B-E456-481C-A10D-B90B36A6C417}"/>
                </c:ext>
              </c:extLst>
            </c:dLbl>
            <c:numFmt formatCode="[&gt;=1000000]#,##0.0,,\ &quot;M&quot;;[&gt;=1000]#,##0,&quot;k&quot;;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ru-RU"/>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yVal>
            <c:numRef>
              <c:f>Processing!$V$2:$V$13</c:f>
              <c:numCache>
                <c:formatCode>General</c:formatCode>
                <c:ptCount val="12"/>
                <c:pt idx="0">
                  <c:v>#N/A</c:v>
                </c:pt>
                <c:pt idx="1">
                  <c:v>#N/A</c:v>
                </c:pt>
                <c:pt idx="2">
                  <c:v>#N/A</c:v>
                </c:pt>
                <c:pt idx="3">
                  <c:v>#N/A</c:v>
                </c:pt>
                <c:pt idx="4">
                  <c:v>#N/A</c:v>
                </c:pt>
                <c:pt idx="5">
                  <c:v>#N/A</c:v>
                </c:pt>
                <c:pt idx="6">
                  <c:v>3978.8</c:v>
                </c:pt>
                <c:pt idx="7">
                  <c:v>4546.8</c:v>
                </c:pt>
                <c:pt idx="8">
                  <c:v>4826.8</c:v>
                </c:pt>
                <c:pt idx="9">
                  <c:v>4730.8</c:v>
                </c:pt>
                <c:pt idx="10">
                  <c:v>#N/A</c:v>
                </c:pt>
                <c:pt idx="11">
                  <c:v>#N/A</c:v>
                </c:pt>
              </c:numCache>
            </c:numRef>
          </c:yVal>
          <c:smooth val="0"/>
          <c:extLst>
            <c:ext xmlns:c15="http://schemas.microsoft.com/office/drawing/2012/chart" uri="{02D57815-91ED-43cb-92C2-25804820EDAC}">
              <c15:datalabelsRange>
                <c15:f>Processing!$W$2:$W$13</c15:f>
                <c15:dlblRangeCache>
                  <c:ptCount val="12"/>
                  <c:pt idx="6">
                    <c:v>$3.5k</c:v>
                  </c:pt>
                  <c:pt idx="7">
                    <c:v>$4.1k</c:v>
                  </c:pt>
                  <c:pt idx="8">
                    <c:v>$4.4k</c:v>
                  </c:pt>
                  <c:pt idx="9">
                    <c:v>$4.3k</c:v>
                  </c:pt>
                </c15:dlblRangeCache>
              </c15:datalabelsRange>
            </c:ext>
            <c:ext xmlns:c16="http://schemas.microsoft.com/office/drawing/2014/chart" uri="{C3380CC4-5D6E-409C-BE32-E72D297353CC}">
              <c16:uniqueId val="{0000002C-E456-481C-A10D-B90B36A6C417}"/>
            </c:ext>
          </c:extLst>
        </c:ser>
        <c:dLbls>
          <c:showLegendKey val="0"/>
          <c:showVal val="0"/>
          <c:showCatName val="0"/>
          <c:showSerName val="0"/>
          <c:showPercent val="0"/>
          <c:showBubbleSize val="0"/>
        </c:dLbls>
        <c:axId val="1419466576"/>
        <c:axId val="1419457936"/>
      </c:scatterChart>
      <c:catAx>
        <c:axId val="1124275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24278399"/>
        <c:crosses val="autoZero"/>
        <c:auto val="1"/>
        <c:lblAlgn val="ctr"/>
        <c:lblOffset val="100"/>
        <c:noMultiLvlLbl val="0"/>
      </c:catAx>
      <c:valAx>
        <c:axId val="1124278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24275039"/>
        <c:crosses val="autoZero"/>
        <c:crossBetween val="between"/>
      </c:valAx>
      <c:valAx>
        <c:axId val="1419457936"/>
        <c:scaling>
          <c:orientation val="minMax"/>
        </c:scaling>
        <c:delete val="1"/>
        <c:axPos val="r"/>
        <c:numFmt formatCode="General" sourceLinked="1"/>
        <c:majorTickMark val="out"/>
        <c:minorTickMark val="none"/>
        <c:tickLblPos val="nextTo"/>
        <c:crossAx val="1419466576"/>
        <c:crosses val="max"/>
        <c:crossBetween val="between"/>
      </c:valAx>
      <c:catAx>
        <c:axId val="1419466576"/>
        <c:scaling>
          <c:orientation val="minMax"/>
        </c:scaling>
        <c:delete val="1"/>
        <c:axPos val="b"/>
        <c:numFmt formatCode="General" sourceLinked="1"/>
        <c:majorTickMark val="out"/>
        <c:minorTickMark val="none"/>
        <c:tickLblPos val="nextTo"/>
        <c:crossAx val="1419457936"/>
        <c:crosses val="autoZero"/>
        <c:auto val="1"/>
        <c:lblAlgn val="ctr"/>
        <c:lblOffset val="100"/>
        <c:noMultiLvlLbl val="0"/>
      </c:catAx>
      <c:spPr>
        <a:noFill/>
      </c:spPr>
    </c:plotArea>
    <c:plotVisOnly val="1"/>
    <c:dispBlanksAs val="gap"/>
    <c:showDLblsOverMax val="0"/>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filled"/>
        <c:varyColors val="0"/>
        <c:ser>
          <c:idx val="1"/>
          <c:order val="1"/>
          <c:spPr>
            <a:solidFill>
              <a:srgbClr val="16BBC9">
                <a:alpha val="20000"/>
              </a:srgbClr>
            </a:solidFill>
            <a:ln>
              <a:noFill/>
            </a:ln>
            <a:effectLst/>
          </c:spPr>
          <c:cat>
            <c:strRef>
              <c:f>[0]!Label</c:f>
              <c:strCache>
                <c:ptCount val="5"/>
                <c:pt idx="0">
                  <c:v>Checking</c:v>
                </c:pt>
                <c:pt idx="1">
                  <c:v>Saving</c:v>
                </c:pt>
                <c:pt idx="2">
                  <c:v>Investments</c:v>
                </c:pt>
                <c:pt idx="3">
                  <c:v>Digital Craft</c:v>
                </c:pt>
                <c:pt idx="4">
                  <c:v>Rewards</c:v>
                </c:pt>
              </c:strCache>
            </c:strRef>
          </c:cat>
          <c:val>
            <c:numRef>
              <c:f>[0]!Value</c:f>
              <c:numCache>
                <c:formatCode>0%</c:formatCode>
                <c:ptCount val="5"/>
                <c:pt idx="0">
                  <c:v>0.17007594316511515</c:v>
                </c:pt>
                <c:pt idx="1">
                  <c:v>0.1445982361587457</c:v>
                </c:pt>
                <c:pt idx="2">
                  <c:v>0.26378000979911809</c:v>
                </c:pt>
                <c:pt idx="3">
                  <c:v>0.22146006859382655</c:v>
                </c:pt>
                <c:pt idx="4">
                  <c:v>0.20008574228319451</c:v>
                </c:pt>
              </c:numCache>
            </c:numRef>
          </c:val>
          <c:extLst>
            <c:ext xmlns:c16="http://schemas.microsoft.com/office/drawing/2014/chart" uri="{C3380CC4-5D6E-409C-BE32-E72D297353CC}">
              <c16:uniqueId val="{00000000-2146-4649-A992-623D27A44ADF}"/>
            </c:ext>
          </c:extLst>
        </c:ser>
        <c:dLbls>
          <c:showLegendKey val="0"/>
          <c:showVal val="0"/>
          <c:showCatName val="0"/>
          <c:showSerName val="0"/>
          <c:showPercent val="0"/>
          <c:showBubbleSize val="0"/>
        </c:dLbls>
        <c:axId val="2015119712"/>
        <c:axId val="2015118272"/>
      </c:radarChart>
      <c:radarChart>
        <c:radarStyle val="marker"/>
        <c:varyColors val="0"/>
        <c:ser>
          <c:idx val="0"/>
          <c:order val="0"/>
          <c:tx>
            <c:v>Fill</c:v>
          </c:tx>
          <c:spPr>
            <a:ln w="19050" cap="rnd">
              <a:solidFill>
                <a:srgbClr val="16BBC9"/>
              </a:solidFill>
              <a:round/>
            </a:ln>
            <a:effectLst/>
          </c:spPr>
          <c:marker>
            <c:symbol val="circle"/>
            <c:size val="5"/>
            <c:spPr>
              <a:solidFill>
                <a:srgbClr val="3D506B"/>
              </a:solidFill>
              <a:ln w="9525">
                <a:noFill/>
              </a:ln>
              <a:effectLst/>
            </c:spPr>
          </c:marker>
          <c:val>
            <c:numRef>
              <c:f>[0]!Value</c:f>
              <c:numCache>
                <c:formatCode>0%</c:formatCode>
                <c:ptCount val="5"/>
                <c:pt idx="0">
                  <c:v>0.17007594316511515</c:v>
                </c:pt>
                <c:pt idx="1">
                  <c:v>0.1445982361587457</c:v>
                </c:pt>
                <c:pt idx="2">
                  <c:v>0.26378000979911809</c:v>
                </c:pt>
                <c:pt idx="3">
                  <c:v>0.22146006859382655</c:v>
                </c:pt>
                <c:pt idx="4">
                  <c:v>0.20008574228319451</c:v>
                </c:pt>
              </c:numCache>
            </c:numRef>
          </c:val>
          <c:extLst>
            <c:ext xmlns:c16="http://schemas.microsoft.com/office/drawing/2014/chart" uri="{C3380CC4-5D6E-409C-BE32-E72D297353CC}">
              <c16:uniqueId val="{00000001-2146-4649-A992-623D27A44ADF}"/>
            </c:ext>
          </c:extLst>
        </c:ser>
        <c:dLbls>
          <c:showLegendKey val="0"/>
          <c:showVal val="0"/>
          <c:showCatName val="0"/>
          <c:showSerName val="0"/>
          <c:showPercent val="0"/>
          <c:showBubbleSize val="0"/>
        </c:dLbls>
        <c:axId val="2015119712"/>
        <c:axId val="2015118272"/>
      </c:radarChart>
      <c:catAx>
        <c:axId val="201511971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rgbClr val="747FA4"/>
                </a:solidFill>
                <a:latin typeface="+mn-lt"/>
                <a:ea typeface="+mn-ea"/>
                <a:cs typeface="+mn-cs"/>
              </a:defRPr>
            </a:pPr>
            <a:endParaRPr lang="ru-RU"/>
          </a:p>
        </c:txPr>
        <c:crossAx val="2015118272"/>
        <c:crosses val="autoZero"/>
        <c:auto val="1"/>
        <c:lblAlgn val="ctr"/>
        <c:lblOffset val="100"/>
        <c:noMultiLvlLbl val="0"/>
      </c:catAx>
      <c:valAx>
        <c:axId val="2015118272"/>
        <c:scaling>
          <c:orientation val="minMax"/>
        </c:scaling>
        <c:delete val="1"/>
        <c:axPos val="l"/>
        <c:majorGridlines>
          <c:spPr>
            <a:ln w="9525">
              <a:solidFill>
                <a:srgbClr val="B2B5C7"/>
              </a:solidFill>
            </a:ln>
          </c:spPr>
        </c:majorGridlines>
        <c:numFmt formatCode="0%" sourceLinked="1"/>
        <c:majorTickMark val="out"/>
        <c:minorTickMark val="none"/>
        <c:tickLblPos val="nextTo"/>
        <c:crossAx val="2015119712"/>
        <c:crosses val="autoZero"/>
        <c:crossBetween val="between"/>
      </c:valAx>
      <c:spPr>
        <a:noFill/>
      </c:spPr>
    </c:plotArea>
    <c:plotVisOnly val="1"/>
    <c:dispBlanksAs val="gap"/>
    <c:showDLblsOverMax val="0"/>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Processing!$O$26</c:f>
              <c:strCache>
                <c:ptCount val="1"/>
                <c:pt idx="0">
                  <c:v>Goals Plan</c:v>
                </c:pt>
              </c:strCache>
            </c:strRef>
          </c:tx>
          <c:spPr>
            <a:gradFill flip="none" rotWithShape="1">
              <a:gsLst>
                <a:gs pos="0">
                  <a:srgbClr val="5B8AFF"/>
                </a:gs>
                <a:gs pos="100000">
                  <a:srgbClr val="3B73FF"/>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Processing!$O$27:$O$29</c:f>
              <c:numCache>
                <c:formatCode>General</c:formatCode>
                <c:ptCount val="3"/>
                <c:pt idx="0">
                  <c:v>7100</c:v>
                </c:pt>
                <c:pt idx="1">
                  <c:v>12500</c:v>
                </c:pt>
                <c:pt idx="2">
                  <c:v>17000</c:v>
                </c:pt>
              </c:numCache>
            </c:numRef>
          </c:val>
          <c:extLst>
            <c:ext xmlns:c16="http://schemas.microsoft.com/office/drawing/2014/chart" uri="{C3380CC4-5D6E-409C-BE32-E72D297353CC}">
              <c16:uniqueId val="{00000000-976B-412E-9237-5ACF8BF60DE2}"/>
            </c:ext>
          </c:extLst>
        </c:ser>
        <c:ser>
          <c:idx val="1"/>
          <c:order val="1"/>
          <c:tx>
            <c:strRef>
              <c:f>Processing!$P$26</c:f>
              <c:strCache>
                <c:ptCount val="1"/>
                <c:pt idx="0">
                  <c:v>Actual</c:v>
                </c:pt>
              </c:strCache>
            </c:strRef>
          </c:tx>
          <c:spPr>
            <a:noFill/>
            <a:ln>
              <a:solidFill>
                <a:srgbClr val="5882B3">
                  <a:alpha val="70000"/>
                </a:srgbClr>
              </a:solidFill>
            </a:ln>
            <a:effectLst/>
          </c:spPr>
          <c:invertIfNegative val="0"/>
          <c:dLbls>
            <c:dLbl>
              <c:idx val="0"/>
              <c:tx>
                <c:rich>
                  <a:bodyPr/>
                  <a:lstStyle/>
                  <a:p>
                    <a:fld id="{83F03CB6-3978-4FFF-A631-6934AA05F2B7}" type="CELLRANGE">
                      <a:rPr lang="en-US"/>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976B-412E-9237-5ACF8BF60DE2}"/>
                </c:ext>
              </c:extLst>
            </c:dLbl>
            <c:dLbl>
              <c:idx val="1"/>
              <c:tx>
                <c:rich>
                  <a:bodyPr/>
                  <a:lstStyle/>
                  <a:p>
                    <a:fld id="{5E11BF93-E77B-448B-8305-5A1EA14E7C1D}"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976B-412E-9237-5ACF8BF60DE2}"/>
                </c:ext>
              </c:extLst>
            </c:dLbl>
            <c:dLbl>
              <c:idx val="2"/>
              <c:tx>
                <c:rich>
                  <a:bodyPr/>
                  <a:lstStyle/>
                  <a:p>
                    <a:fld id="{8C859A7B-22A9-412A-BC6E-763E9D9EF5E1}"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976B-412E-9237-5ACF8BF60D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334F67"/>
                    </a:solidFill>
                    <a:latin typeface="+mn-lt"/>
                    <a:ea typeface="+mn-ea"/>
                    <a:cs typeface="+mn-cs"/>
                  </a:defRPr>
                </a:pPr>
                <a:endParaRPr lang="ru-RU"/>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Processing!$N$27:$N$29</c:f>
              <c:numCache>
                <c:formatCode>General</c:formatCode>
                <c:ptCount val="3"/>
                <c:pt idx="0">
                  <c:v>2028</c:v>
                </c:pt>
                <c:pt idx="1">
                  <c:v>2029</c:v>
                </c:pt>
                <c:pt idx="2">
                  <c:v>2030</c:v>
                </c:pt>
              </c:numCache>
            </c:numRef>
          </c:cat>
          <c:val>
            <c:numRef>
              <c:f>Processing!$P$27:$P$29</c:f>
              <c:numCache>
                <c:formatCode>General</c:formatCode>
                <c:ptCount val="3"/>
                <c:pt idx="0">
                  <c:v>6880</c:v>
                </c:pt>
                <c:pt idx="1">
                  <c:v>11992</c:v>
                </c:pt>
                <c:pt idx="2">
                  <c:v>17507</c:v>
                </c:pt>
              </c:numCache>
            </c:numRef>
          </c:val>
          <c:extLst>
            <c:ext xmlns:c15="http://schemas.microsoft.com/office/drawing/2012/chart" uri="{02D57815-91ED-43cb-92C2-25804820EDAC}">
              <c15:datalabelsRange>
                <c15:f>Processing!$S$27:$S$29</c15:f>
                <c15:dlblRangeCache>
                  <c:ptCount val="3"/>
                  <c:pt idx="1">
                    <c:v>$12.0k</c:v>
                  </c:pt>
                </c15:dlblRangeCache>
              </c15:datalabelsRange>
            </c:ext>
            <c:ext xmlns:c16="http://schemas.microsoft.com/office/drawing/2014/chart" uri="{C3380CC4-5D6E-409C-BE32-E72D297353CC}">
              <c16:uniqueId val="{00000004-976B-412E-9237-5ACF8BF60DE2}"/>
            </c:ext>
          </c:extLst>
        </c:ser>
        <c:dLbls>
          <c:showLegendKey val="0"/>
          <c:showVal val="0"/>
          <c:showCatName val="0"/>
          <c:showSerName val="0"/>
          <c:showPercent val="0"/>
          <c:showBubbleSize val="0"/>
        </c:dLbls>
        <c:gapWidth val="219"/>
        <c:overlap val="-27"/>
        <c:axId val="1135221823"/>
        <c:axId val="1135229023"/>
      </c:barChart>
      <c:barChart>
        <c:barDir val="col"/>
        <c:grouping val="clustered"/>
        <c:varyColors val="0"/>
        <c:ser>
          <c:idx val="2"/>
          <c:order val="2"/>
          <c:tx>
            <c:strRef>
              <c:f>Processing!$Q$26</c:f>
              <c:strCache>
                <c:ptCount val="1"/>
                <c:pt idx="0">
                  <c:v>Current0</c:v>
                </c:pt>
              </c:strCache>
            </c:strRef>
          </c:tx>
          <c:spPr>
            <a:solidFill>
              <a:schemeClr val="accent3"/>
            </a:solidFill>
            <a:ln>
              <a:noFill/>
            </a:ln>
            <a:effectLst/>
          </c:spPr>
          <c:invertIfNegative val="0"/>
          <c:cat>
            <c:numRef>
              <c:f>Processing!$N$27:$N$29</c:f>
              <c:numCache>
                <c:formatCode>General</c:formatCode>
                <c:ptCount val="3"/>
                <c:pt idx="0">
                  <c:v>2028</c:v>
                </c:pt>
                <c:pt idx="1">
                  <c:v>2029</c:v>
                </c:pt>
                <c:pt idx="2">
                  <c:v>2030</c:v>
                </c:pt>
              </c:numCache>
            </c:numRef>
          </c:cat>
          <c:val>
            <c:numRef>
              <c:f>Processing!$Q$27:$Q$29</c:f>
              <c:numCache>
                <c:formatCode>General</c:formatCode>
                <c:ptCount val="3"/>
                <c:pt idx="0">
                  <c:v>0</c:v>
                </c:pt>
                <c:pt idx="1">
                  <c:v>0</c:v>
                </c:pt>
                <c:pt idx="2">
                  <c:v>0</c:v>
                </c:pt>
              </c:numCache>
            </c:numRef>
          </c:val>
          <c:extLst>
            <c:ext xmlns:c16="http://schemas.microsoft.com/office/drawing/2014/chart" uri="{C3380CC4-5D6E-409C-BE32-E72D297353CC}">
              <c16:uniqueId val="{00000005-976B-412E-9237-5ACF8BF60DE2}"/>
            </c:ext>
          </c:extLst>
        </c:ser>
        <c:ser>
          <c:idx val="3"/>
          <c:order val="3"/>
          <c:tx>
            <c:strRef>
              <c:f>Processing!$R$26</c:f>
              <c:strCache>
                <c:ptCount val="1"/>
                <c:pt idx="0">
                  <c:v>Current</c:v>
                </c:pt>
              </c:strCache>
            </c:strRef>
          </c:tx>
          <c:spPr>
            <a:gradFill flip="none" rotWithShape="1">
              <a:gsLst>
                <a:gs pos="0">
                  <a:srgbClr val="01EFFA"/>
                </a:gs>
                <a:gs pos="100000">
                  <a:srgbClr val="01C7D1"/>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Processing!$R$27:$R$29</c:f>
              <c:numCache>
                <c:formatCode>General</c:formatCode>
                <c:ptCount val="3"/>
                <c:pt idx="0">
                  <c:v>#N/A</c:v>
                </c:pt>
                <c:pt idx="1">
                  <c:v>11992</c:v>
                </c:pt>
                <c:pt idx="2">
                  <c:v>#N/A</c:v>
                </c:pt>
              </c:numCache>
            </c:numRef>
          </c:val>
          <c:extLst>
            <c:ext xmlns:c16="http://schemas.microsoft.com/office/drawing/2014/chart" uri="{C3380CC4-5D6E-409C-BE32-E72D297353CC}">
              <c16:uniqueId val="{00000006-976B-412E-9237-5ACF8BF60DE2}"/>
            </c:ext>
          </c:extLst>
        </c:ser>
        <c:dLbls>
          <c:showLegendKey val="0"/>
          <c:showVal val="0"/>
          <c:showCatName val="0"/>
          <c:showSerName val="0"/>
          <c:showPercent val="0"/>
          <c:showBubbleSize val="0"/>
        </c:dLbls>
        <c:gapWidth val="219"/>
        <c:overlap val="-27"/>
        <c:axId val="2082594688"/>
        <c:axId val="2082608128"/>
      </c:barChart>
      <c:catAx>
        <c:axId val="113522182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35229023"/>
        <c:crosses val="autoZero"/>
        <c:auto val="1"/>
        <c:lblAlgn val="ctr"/>
        <c:lblOffset val="100"/>
        <c:noMultiLvlLbl val="0"/>
      </c:catAx>
      <c:valAx>
        <c:axId val="1135229023"/>
        <c:scaling>
          <c:orientation val="minMax"/>
        </c:scaling>
        <c:delete val="1"/>
        <c:axPos val="l"/>
        <c:numFmt formatCode="General" sourceLinked="1"/>
        <c:majorTickMark val="none"/>
        <c:minorTickMark val="none"/>
        <c:tickLblPos val="nextTo"/>
        <c:crossAx val="1135221823"/>
        <c:crosses val="autoZero"/>
        <c:crossBetween val="between"/>
      </c:valAx>
      <c:valAx>
        <c:axId val="2082608128"/>
        <c:scaling>
          <c:orientation val="minMax"/>
        </c:scaling>
        <c:delete val="1"/>
        <c:axPos val="r"/>
        <c:numFmt formatCode="General" sourceLinked="1"/>
        <c:majorTickMark val="out"/>
        <c:minorTickMark val="none"/>
        <c:tickLblPos val="nextTo"/>
        <c:crossAx val="2082594688"/>
        <c:crosses val="max"/>
        <c:crossBetween val="between"/>
      </c:valAx>
      <c:catAx>
        <c:axId val="2082594688"/>
        <c:scaling>
          <c:orientation val="minMax"/>
        </c:scaling>
        <c:delete val="1"/>
        <c:axPos val="b"/>
        <c:numFmt formatCode="General" sourceLinked="1"/>
        <c:majorTickMark val="out"/>
        <c:minorTickMark val="none"/>
        <c:tickLblPos val="nextTo"/>
        <c:crossAx val="2082608128"/>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filled"/>
        <c:varyColors val="0"/>
        <c:ser>
          <c:idx val="1"/>
          <c:order val="1"/>
          <c:spPr>
            <a:solidFill>
              <a:srgbClr val="16BBC9">
                <a:alpha val="20000"/>
              </a:srgbClr>
            </a:solidFill>
            <a:ln>
              <a:noFill/>
            </a:ln>
            <a:effectLst/>
          </c:spPr>
          <c:cat>
            <c:strRef>
              <c:f>[0]!Label</c:f>
              <c:strCache>
                <c:ptCount val="5"/>
                <c:pt idx="0">
                  <c:v>Checking</c:v>
                </c:pt>
                <c:pt idx="1">
                  <c:v>Saving</c:v>
                </c:pt>
                <c:pt idx="2">
                  <c:v>Investments</c:v>
                </c:pt>
                <c:pt idx="3">
                  <c:v>Digital Craft</c:v>
                </c:pt>
                <c:pt idx="4">
                  <c:v>Rewards</c:v>
                </c:pt>
              </c:strCache>
            </c:strRef>
          </c:cat>
          <c:val>
            <c:numRef>
              <c:f>[0]!Value</c:f>
              <c:numCache>
                <c:formatCode>0%</c:formatCode>
                <c:ptCount val="5"/>
                <c:pt idx="0">
                  <c:v>0.17007594316511515</c:v>
                </c:pt>
                <c:pt idx="1">
                  <c:v>0.1445982361587457</c:v>
                </c:pt>
                <c:pt idx="2">
                  <c:v>0.26378000979911809</c:v>
                </c:pt>
                <c:pt idx="3">
                  <c:v>0.22146006859382655</c:v>
                </c:pt>
                <c:pt idx="4">
                  <c:v>0.20008574228319451</c:v>
                </c:pt>
              </c:numCache>
            </c:numRef>
          </c:val>
          <c:extLst>
            <c:ext xmlns:c16="http://schemas.microsoft.com/office/drawing/2014/chart" uri="{C3380CC4-5D6E-409C-BE32-E72D297353CC}">
              <c16:uniqueId val="{00000002-F26F-4EC9-B329-488706CB4CB6}"/>
            </c:ext>
          </c:extLst>
        </c:ser>
        <c:dLbls>
          <c:showLegendKey val="0"/>
          <c:showVal val="0"/>
          <c:showCatName val="0"/>
          <c:showSerName val="0"/>
          <c:showPercent val="0"/>
          <c:showBubbleSize val="0"/>
        </c:dLbls>
        <c:axId val="2015119712"/>
        <c:axId val="2015118272"/>
      </c:radarChart>
      <c:radarChart>
        <c:radarStyle val="marker"/>
        <c:varyColors val="0"/>
        <c:ser>
          <c:idx val="0"/>
          <c:order val="0"/>
          <c:tx>
            <c:v>Fill</c:v>
          </c:tx>
          <c:spPr>
            <a:ln w="19050" cap="rnd">
              <a:solidFill>
                <a:srgbClr val="16BBC9"/>
              </a:solidFill>
              <a:round/>
            </a:ln>
            <a:effectLst/>
          </c:spPr>
          <c:marker>
            <c:symbol val="circle"/>
            <c:size val="5"/>
            <c:spPr>
              <a:solidFill>
                <a:srgbClr val="3D506B"/>
              </a:solidFill>
              <a:ln w="9525">
                <a:noFill/>
              </a:ln>
              <a:effectLst/>
            </c:spPr>
          </c:marker>
          <c:val>
            <c:numRef>
              <c:f>[0]!Value</c:f>
              <c:numCache>
                <c:formatCode>0%</c:formatCode>
                <c:ptCount val="5"/>
                <c:pt idx="0">
                  <c:v>0.17007594316511515</c:v>
                </c:pt>
                <c:pt idx="1">
                  <c:v>0.1445982361587457</c:v>
                </c:pt>
                <c:pt idx="2">
                  <c:v>0.26378000979911809</c:v>
                </c:pt>
                <c:pt idx="3">
                  <c:v>0.22146006859382655</c:v>
                </c:pt>
                <c:pt idx="4">
                  <c:v>0.20008574228319451</c:v>
                </c:pt>
              </c:numCache>
            </c:numRef>
          </c:val>
          <c:extLst>
            <c:ext xmlns:c16="http://schemas.microsoft.com/office/drawing/2014/chart" uri="{C3380CC4-5D6E-409C-BE32-E72D297353CC}">
              <c16:uniqueId val="{00000004-F26F-4EC9-B329-488706CB4CB6}"/>
            </c:ext>
          </c:extLst>
        </c:ser>
        <c:dLbls>
          <c:showLegendKey val="0"/>
          <c:showVal val="0"/>
          <c:showCatName val="0"/>
          <c:showSerName val="0"/>
          <c:showPercent val="0"/>
          <c:showBubbleSize val="0"/>
        </c:dLbls>
        <c:axId val="2015119712"/>
        <c:axId val="2015118272"/>
      </c:radarChart>
      <c:catAx>
        <c:axId val="201511971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rgbClr val="747FA4"/>
                </a:solidFill>
                <a:latin typeface="+mn-lt"/>
                <a:ea typeface="+mn-ea"/>
                <a:cs typeface="+mn-cs"/>
              </a:defRPr>
            </a:pPr>
            <a:endParaRPr lang="ru-RU"/>
          </a:p>
        </c:txPr>
        <c:crossAx val="2015118272"/>
        <c:crosses val="autoZero"/>
        <c:auto val="1"/>
        <c:lblAlgn val="ctr"/>
        <c:lblOffset val="100"/>
        <c:noMultiLvlLbl val="0"/>
      </c:catAx>
      <c:valAx>
        <c:axId val="2015118272"/>
        <c:scaling>
          <c:orientation val="minMax"/>
        </c:scaling>
        <c:delete val="1"/>
        <c:axPos val="l"/>
        <c:majorGridlines>
          <c:spPr>
            <a:ln w="9525">
              <a:solidFill>
                <a:srgbClr val="B2B5C7"/>
              </a:solidFill>
            </a:ln>
          </c:spPr>
        </c:majorGridlines>
        <c:numFmt formatCode="0%" sourceLinked="1"/>
        <c:majorTickMark val="out"/>
        <c:minorTickMark val="none"/>
        <c:tickLblPos val="nextTo"/>
        <c:crossAx val="2015119712"/>
        <c:crosses val="autoZero"/>
        <c:crossBetween val="between"/>
      </c:valAx>
      <c:spPr>
        <a:noFill/>
      </c:spPr>
    </c:plotArea>
    <c:plotVisOnly val="1"/>
    <c:dispBlanksAs val="gap"/>
    <c:showDLblsOverMax val="0"/>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23000">
                  <a:schemeClr val="tx2">
                    <a:lumMod val="75000"/>
                    <a:lumOff val="25000"/>
                  </a:schemeClr>
                </a:gs>
                <a:gs pos="83000">
                  <a:srgbClr val="045275">
                    <a:alpha val="0"/>
                  </a:srgbClr>
                </a:gs>
              </a:gsLst>
              <a:path path="circle">
                <a:fillToRect l="50000" t="-80000" r="50000" b="180000"/>
              </a:path>
              <a:tileRect/>
            </a:gradFill>
            <a:ln>
              <a:noFill/>
            </a:ln>
            <a:effectLst/>
          </c:spPr>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extLst>
            <c:ext xmlns:c16="http://schemas.microsoft.com/office/drawing/2014/chart" uri="{C3380CC4-5D6E-409C-BE32-E72D297353CC}">
              <c16:uniqueId val="{00000000-644F-4ACA-863D-E2FD864F584E}"/>
            </c:ext>
          </c:extLst>
        </c:ser>
        <c:dLbls>
          <c:showLegendKey val="0"/>
          <c:showVal val="0"/>
          <c:showCatName val="0"/>
          <c:showSerName val="0"/>
          <c:showPercent val="0"/>
          <c:showBubbleSize val="0"/>
        </c:dLbls>
        <c:axId val="1124306239"/>
        <c:axId val="1124306719"/>
      </c:areaChart>
      <c:lineChart>
        <c:grouping val="standard"/>
        <c:varyColors val="0"/>
        <c:ser>
          <c:idx val="0"/>
          <c:order val="0"/>
          <c:tx>
            <c:strRef>
              <c:f>Processing!$B$1</c:f>
              <c:strCache>
                <c:ptCount val="1"/>
                <c:pt idx="0">
                  <c:v>Value</c:v>
                </c:pt>
              </c:strCache>
            </c:strRef>
          </c:tx>
          <c:spPr>
            <a:ln w="19050" cap="rnd">
              <a:gradFill>
                <a:gsLst>
                  <a:gs pos="28000">
                    <a:srgbClr val="29A3FF"/>
                  </a:gs>
                  <a:gs pos="70000">
                    <a:srgbClr val="01EFFA"/>
                  </a:gs>
                </a:gsLst>
                <a:lin ang="0" scaled="0"/>
              </a:gradFill>
              <a:round/>
            </a:ln>
            <a:effectLst/>
          </c:spPr>
          <c:marker>
            <c:symbol val="none"/>
          </c:marker>
          <c:cat>
            <c:strRef>
              <c:f>Processing!$A$2:$A$13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smooth val="1"/>
          <c:extLst>
            <c:ext xmlns:c16="http://schemas.microsoft.com/office/drawing/2014/chart" uri="{C3380CC4-5D6E-409C-BE32-E72D297353CC}">
              <c16:uniqueId val="{00000001-644F-4ACA-863D-E2FD864F584E}"/>
            </c:ext>
          </c:extLst>
        </c:ser>
        <c:dLbls>
          <c:showLegendKey val="0"/>
          <c:showVal val="0"/>
          <c:showCatName val="0"/>
          <c:showSerName val="0"/>
          <c:showPercent val="0"/>
          <c:showBubbleSize val="0"/>
        </c:dLbls>
        <c:marker val="1"/>
        <c:smooth val="0"/>
        <c:axId val="1124306239"/>
        <c:axId val="1124306719"/>
      </c:lineChart>
      <c:scatterChart>
        <c:scatterStyle val="lineMarker"/>
        <c:varyColors val="0"/>
        <c:ser>
          <c:idx val="2"/>
          <c:order val="2"/>
          <c:tx>
            <c:strRef>
              <c:f>Processing!$C$1</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01EFFA"/>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0"/>
            <c:plus>
              <c:numLit>
                <c:formatCode>General</c:formatCode>
                <c:ptCount val="1"/>
                <c:pt idx="0">
                  <c:v>1</c:v>
                </c:pt>
              </c:numLit>
            </c:plus>
            <c:minus>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minus>
            <c:spPr>
              <a:noFill/>
              <a:ln w="9525" cap="flat" cmpd="sng" algn="ctr">
                <a:gradFill>
                  <a:gsLst>
                    <a:gs pos="0">
                      <a:srgbClr val="01EFFA"/>
                    </a:gs>
                    <a:gs pos="90000">
                      <a:srgbClr val="01EFFA">
                        <a:alpha val="0"/>
                      </a:srgbClr>
                    </a:gs>
                  </a:gsLst>
                  <a:lin ang="5400000" scaled="1"/>
                </a:gradFill>
                <a:round/>
              </a:ln>
              <a:effectLst/>
            </c:spPr>
          </c:errBars>
          <c:yVal>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yVal>
          <c:smooth val="0"/>
          <c:extLst>
            <c:ext xmlns:c16="http://schemas.microsoft.com/office/drawing/2014/chart" uri="{C3380CC4-5D6E-409C-BE32-E72D297353CC}">
              <c16:uniqueId val="{00000002-644F-4ACA-863D-E2FD864F584E}"/>
            </c:ext>
          </c:extLst>
        </c:ser>
        <c:dLbls>
          <c:showLegendKey val="0"/>
          <c:showVal val="0"/>
          <c:showCatName val="0"/>
          <c:showSerName val="0"/>
          <c:showPercent val="0"/>
          <c:showBubbleSize val="0"/>
        </c:dLbls>
        <c:axId val="1124306239"/>
        <c:axId val="1124306719"/>
      </c:scatterChart>
      <c:catAx>
        <c:axId val="1124306239"/>
        <c:scaling>
          <c:orientation val="minMax"/>
        </c:scaling>
        <c:delete val="1"/>
        <c:axPos val="b"/>
        <c:numFmt formatCode="General" sourceLinked="1"/>
        <c:majorTickMark val="none"/>
        <c:minorTickMark val="none"/>
        <c:tickLblPos val="nextTo"/>
        <c:crossAx val="1124306719"/>
        <c:crosses val="autoZero"/>
        <c:auto val="1"/>
        <c:lblAlgn val="ctr"/>
        <c:lblOffset val="100"/>
        <c:noMultiLvlLbl val="0"/>
      </c:catAx>
      <c:valAx>
        <c:axId val="1124306719"/>
        <c:scaling>
          <c:orientation val="minMax"/>
        </c:scaling>
        <c:delete val="1"/>
        <c:axPos val="l"/>
        <c:numFmt formatCode="General" sourceLinked="1"/>
        <c:majorTickMark val="none"/>
        <c:minorTickMark val="none"/>
        <c:tickLblPos val="nextTo"/>
        <c:crossAx val="1124306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Processing!$D$8</c:f>
              <c:strCache>
                <c:ptCount val="1"/>
                <c:pt idx="0">
                  <c:v>Budget Load</c:v>
                </c:pt>
              </c:strCache>
            </c:strRef>
          </c:tx>
          <c:spPr>
            <a:solidFill>
              <a:schemeClr val="bg1"/>
            </a:solidFill>
            <a:ln>
              <a:noFill/>
            </a:ln>
          </c:spPr>
          <c:dPt>
            <c:idx val="0"/>
            <c:bubble3D val="0"/>
            <c:spPr>
              <a:solidFill>
                <a:schemeClr val="bg1"/>
              </a:solidFill>
              <a:ln w="19050">
                <a:noFill/>
              </a:ln>
              <a:effectLst/>
            </c:spPr>
            <c:extLst>
              <c:ext xmlns:c16="http://schemas.microsoft.com/office/drawing/2014/chart" uri="{C3380CC4-5D6E-409C-BE32-E72D297353CC}">
                <c16:uniqueId val="{00000001-390C-4AB1-AC80-3240CC6B8843}"/>
              </c:ext>
            </c:extLst>
          </c:dPt>
          <c:dPt>
            <c:idx val="1"/>
            <c:bubble3D val="0"/>
            <c:spPr>
              <a:solidFill>
                <a:schemeClr val="bg1">
                  <a:alpha val="20000"/>
                </a:schemeClr>
              </a:solidFill>
              <a:ln w="19050">
                <a:noFill/>
              </a:ln>
              <a:effectLst/>
            </c:spPr>
            <c:extLst>
              <c:ext xmlns:c16="http://schemas.microsoft.com/office/drawing/2014/chart" uri="{C3380CC4-5D6E-409C-BE32-E72D297353CC}">
                <c16:uniqueId val="{00000003-390C-4AB1-AC80-3240CC6B8843}"/>
              </c:ext>
            </c:extLst>
          </c:dPt>
          <c:val>
            <c:numRef>
              <c:f>Processing!$E$8:$F$8</c:f>
              <c:numCache>
                <c:formatCode>0%</c:formatCode>
                <c:ptCount val="2"/>
                <c:pt idx="0">
                  <c:v>0.18354640151515156</c:v>
                </c:pt>
                <c:pt idx="1">
                  <c:v>0.81645359848484844</c:v>
                </c:pt>
              </c:numCache>
            </c:numRef>
          </c:val>
          <c:extLst>
            <c:ext xmlns:c16="http://schemas.microsoft.com/office/drawing/2014/chart" uri="{C3380CC4-5D6E-409C-BE32-E72D297353CC}">
              <c16:uniqueId val="{00000004-390C-4AB1-AC80-3240CC6B8843}"/>
            </c:ext>
          </c:extLst>
        </c:ser>
        <c:dLbls>
          <c:showLegendKey val="0"/>
          <c:showVal val="0"/>
          <c:showCatName val="0"/>
          <c:showSerName val="0"/>
          <c:showPercent val="0"/>
          <c:showBubbleSize val="0"/>
          <c:showLeaderLines val="1"/>
        </c:dLbls>
        <c:firstSliceAng val="0"/>
        <c:holeSize val="9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7FAAEC"/>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Processing!$E$2:$E$5</c:f>
              <c:numCache>
                <c:formatCode>0%</c:formatCode>
                <c:ptCount val="4"/>
                <c:pt idx="0">
                  <c:v>1.1308571428571428</c:v>
                </c:pt>
                <c:pt idx="1">
                  <c:v>0.97624999999999995</c:v>
                </c:pt>
                <c:pt idx="2">
                  <c:v>1.0596666666666668</c:v>
                </c:pt>
                <c:pt idx="3">
                  <c:v>1.1995</c:v>
                </c:pt>
              </c:numCache>
            </c:numRef>
          </c:val>
          <c:extLst>
            <c:ext xmlns:c16="http://schemas.microsoft.com/office/drawing/2014/chart" uri="{C3380CC4-5D6E-409C-BE32-E72D297353CC}">
              <c16:uniqueId val="{00000000-1298-4E68-AF23-43EB12B77C00}"/>
            </c:ext>
          </c:extLst>
        </c:ser>
        <c:ser>
          <c:idx val="1"/>
          <c:order val="1"/>
          <c:spPr>
            <a:solidFill>
              <a:srgbClr val="DDE6F2"/>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Processing!$F$2:$F$5</c:f>
              <c:numCache>
                <c:formatCode>0%</c:formatCode>
                <c:ptCount val="4"/>
                <c:pt idx="0">
                  <c:v>0</c:v>
                </c:pt>
                <c:pt idx="1">
                  <c:v>2.3750000000000049E-2</c:v>
                </c:pt>
                <c:pt idx="2">
                  <c:v>0</c:v>
                </c:pt>
                <c:pt idx="3">
                  <c:v>0</c:v>
                </c:pt>
              </c:numCache>
            </c:numRef>
          </c:val>
          <c:extLst>
            <c:ext xmlns:c16="http://schemas.microsoft.com/office/drawing/2014/chart" uri="{C3380CC4-5D6E-409C-BE32-E72D297353CC}">
              <c16:uniqueId val="{00000001-1298-4E68-AF23-43EB12B77C00}"/>
            </c:ext>
          </c:extLst>
        </c:ser>
        <c:dLbls>
          <c:showLegendKey val="0"/>
          <c:showVal val="0"/>
          <c:showCatName val="0"/>
          <c:showSerName val="0"/>
          <c:showPercent val="0"/>
          <c:showBubbleSize val="0"/>
        </c:dLbls>
        <c:gapWidth val="500"/>
        <c:overlap val="100"/>
        <c:axId val="1419409936"/>
        <c:axId val="1419429136"/>
      </c:barChart>
      <c:catAx>
        <c:axId val="1419409936"/>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419429136"/>
        <c:crosses val="autoZero"/>
        <c:auto val="1"/>
        <c:lblAlgn val="ctr"/>
        <c:lblOffset val="100"/>
        <c:noMultiLvlLbl val="0"/>
      </c:catAx>
      <c:valAx>
        <c:axId val="1419429136"/>
        <c:scaling>
          <c:orientation val="minMax"/>
          <c:min val="0"/>
        </c:scaling>
        <c:delete val="1"/>
        <c:axPos val="t"/>
        <c:numFmt formatCode="0%" sourceLinked="1"/>
        <c:majorTickMark val="out"/>
        <c:minorTickMark val="none"/>
        <c:tickLblPos val="nextTo"/>
        <c:crossAx val="1419409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val>
            <c:numRef>
              <c:f>Processing!$D$6</c:f>
              <c:numCache>
                <c:formatCode>0%</c:formatCode>
                <c:ptCount val="1"/>
                <c:pt idx="0">
                  <c:v>0.05</c:v>
                </c:pt>
              </c:numCache>
            </c:numRef>
          </c:val>
          <c:extLst>
            <c:ext xmlns:c16="http://schemas.microsoft.com/office/drawing/2014/chart" uri="{C3380CC4-5D6E-409C-BE32-E72D297353CC}">
              <c16:uniqueId val="{00000000-1B1B-4B29-AC6C-C3ADC564EF6C}"/>
            </c:ext>
          </c:extLst>
        </c:ser>
        <c:ser>
          <c:idx val="1"/>
          <c:order val="1"/>
          <c:spPr>
            <a:solidFill>
              <a:schemeClr val="accent2"/>
            </a:solidFill>
            <a:ln w="88900">
              <a:gradFill>
                <a:gsLst>
                  <a:gs pos="0">
                    <a:srgbClr val="0099CC"/>
                  </a:gs>
                  <a:gs pos="100000">
                    <a:srgbClr val="01EFFA"/>
                  </a:gs>
                </a:gsLst>
                <a:lin ang="0" scaled="0"/>
              </a:gradFill>
            </a:ln>
            <a:effectLst/>
          </c:spPr>
          <c:invertIfNegative val="0"/>
          <c:val>
            <c:numRef>
              <c:f>Processing!$E$6</c:f>
              <c:numCache>
                <c:formatCode>0%</c:formatCode>
                <c:ptCount val="1"/>
                <c:pt idx="0">
                  <c:v>1.0915684523809523</c:v>
                </c:pt>
              </c:numCache>
            </c:numRef>
          </c:val>
          <c:extLst>
            <c:ext xmlns:c16="http://schemas.microsoft.com/office/drawing/2014/chart" uri="{C3380CC4-5D6E-409C-BE32-E72D297353CC}">
              <c16:uniqueId val="{00000001-1B1B-4B29-AC6C-C3ADC564EF6C}"/>
            </c:ext>
          </c:extLst>
        </c:ser>
        <c:ser>
          <c:idx val="2"/>
          <c:order val="2"/>
          <c:spPr>
            <a:solidFill>
              <a:schemeClr val="accent3"/>
            </a:solidFill>
            <a:ln>
              <a:noFill/>
            </a:ln>
            <a:effectLst/>
          </c:spPr>
          <c:invertIfNegative val="0"/>
          <c:dPt>
            <c:idx val="0"/>
            <c:invertIfNegative val="0"/>
            <c:bubble3D val="0"/>
            <c:spPr>
              <a:noFill/>
              <a:ln>
                <a:noFill/>
              </a:ln>
              <a:effectLst/>
            </c:spPr>
            <c:extLst>
              <c:ext xmlns:c16="http://schemas.microsoft.com/office/drawing/2014/chart" uri="{C3380CC4-5D6E-409C-BE32-E72D297353CC}">
                <c16:uniqueId val="{00000003-1B1B-4B29-AC6C-C3ADC564EF6C}"/>
              </c:ext>
            </c:extLst>
          </c:dPt>
          <c:val>
            <c:numRef>
              <c:f>Processing!$F$6</c:f>
              <c:numCache>
                <c:formatCode>0%</c:formatCode>
                <c:ptCount val="1"/>
                <c:pt idx="0">
                  <c:v>-9.1568452380952348E-2</c:v>
                </c:pt>
              </c:numCache>
            </c:numRef>
          </c:val>
          <c:extLst>
            <c:ext xmlns:c16="http://schemas.microsoft.com/office/drawing/2014/chart" uri="{C3380CC4-5D6E-409C-BE32-E72D297353CC}">
              <c16:uniqueId val="{00000004-1B1B-4B29-AC6C-C3ADC564EF6C}"/>
            </c:ext>
          </c:extLst>
        </c:ser>
        <c:dLbls>
          <c:showLegendKey val="0"/>
          <c:showVal val="0"/>
          <c:showCatName val="0"/>
          <c:showSerName val="0"/>
          <c:showPercent val="0"/>
          <c:showBubbleSize val="0"/>
        </c:dLbls>
        <c:gapWidth val="500"/>
        <c:overlap val="100"/>
        <c:axId val="1419348976"/>
        <c:axId val="1419375376"/>
      </c:barChart>
      <c:catAx>
        <c:axId val="1419348976"/>
        <c:scaling>
          <c:orientation val="minMax"/>
        </c:scaling>
        <c:delete val="1"/>
        <c:axPos val="l"/>
        <c:majorTickMark val="out"/>
        <c:minorTickMark val="none"/>
        <c:tickLblPos val="nextTo"/>
        <c:crossAx val="1419375376"/>
        <c:crosses val="autoZero"/>
        <c:auto val="1"/>
        <c:lblAlgn val="ctr"/>
        <c:lblOffset val="100"/>
        <c:noMultiLvlLbl val="0"/>
      </c:catAx>
      <c:valAx>
        <c:axId val="1419375376"/>
        <c:scaling>
          <c:orientation val="minMax"/>
          <c:max val="1.1000000000000001"/>
          <c:min val="0"/>
        </c:scaling>
        <c:delete val="1"/>
        <c:axPos val="b"/>
        <c:numFmt formatCode="0%" sourceLinked="1"/>
        <c:majorTickMark val="out"/>
        <c:minorTickMark val="none"/>
        <c:tickLblPos val="nextTo"/>
        <c:crossAx val="1419348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Processing!$O$26</c:f>
              <c:strCache>
                <c:ptCount val="1"/>
                <c:pt idx="0">
                  <c:v>Goals Plan</c:v>
                </c:pt>
              </c:strCache>
            </c:strRef>
          </c:tx>
          <c:spPr>
            <a:gradFill flip="none" rotWithShape="1">
              <a:gsLst>
                <a:gs pos="0">
                  <a:srgbClr val="5B8AFF"/>
                </a:gs>
                <a:gs pos="100000">
                  <a:srgbClr val="3B73FF"/>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Processing!$O$27:$O$29</c:f>
              <c:numCache>
                <c:formatCode>General</c:formatCode>
                <c:ptCount val="3"/>
                <c:pt idx="0">
                  <c:v>7100</c:v>
                </c:pt>
                <c:pt idx="1">
                  <c:v>12500</c:v>
                </c:pt>
                <c:pt idx="2">
                  <c:v>17000</c:v>
                </c:pt>
              </c:numCache>
            </c:numRef>
          </c:val>
          <c:extLst>
            <c:ext xmlns:c16="http://schemas.microsoft.com/office/drawing/2014/chart" uri="{C3380CC4-5D6E-409C-BE32-E72D297353CC}">
              <c16:uniqueId val="{00000000-690F-41BF-A23A-F6941326B4FD}"/>
            </c:ext>
          </c:extLst>
        </c:ser>
        <c:ser>
          <c:idx val="1"/>
          <c:order val="1"/>
          <c:tx>
            <c:strRef>
              <c:f>Processing!$P$26</c:f>
              <c:strCache>
                <c:ptCount val="1"/>
                <c:pt idx="0">
                  <c:v>Actual</c:v>
                </c:pt>
              </c:strCache>
            </c:strRef>
          </c:tx>
          <c:spPr>
            <a:noFill/>
            <a:ln>
              <a:solidFill>
                <a:srgbClr val="5882B3">
                  <a:alpha val="70000"/>
                </a:srgbClr>
              </a:solidFill>
            </a:ln>
            <a:effectLst/>
          </c:spPr>
          <c:invertIfNegative val="0"/>
          <c:dLbls>
            <c:dLbl>
              <c:idx val="0"/>
              <c:tx>
                <c:rich>
                  <a:bodyPr/>
                  <a:lstStyle/>
                  <a:p>
                    <a:fld id="{5780B66E-8C39-48E3-838C-4800969359C7}" type="CELLRANGE">
                      <a:rPr lang="en-US"/>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690F-41BF-A23A-F6941326B4FD}"/>
                </c:ext>
              </c:extLst>
            </c:dLbl>
            <c:dLbl>
              <c:idx val="1"/>
              <c:tx>
                <c:rich>
                  <a:bodyPr/>
                  <a:lstStyle/>
                  <a:p>
                    <a:fld id="{61F9E0B6-4EDD-447B-BF5A-C1141CA7DE9F}"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690F-41BF-A23A-F6941326B4FD}"/>
                </c:ext>
              </c:extLst>
            </c:dLbl>
            <c:dLbl>
              <c:idx val="2"/>
              <c:tx>
                <c:rich>
                  <a:bodyPr/>
                  <a:lstStyle/>
                  <a:p>
                    <a:fld id="{2D236B8B-5462-43EB-9238-05EBE320FB0C}"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690F-41BF-A23A-F6941326B4F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334F67"/>
                    </a:solidFill>
                    <a:latin typeface="+mn-lt"/>
                    <a:ea typeface="+mn-ea"/>
                    <a:cs typeface="+mn-cs"/>
                  </a:defRPr>
                </a:pPr>
                <a:endParaRPr lang="ru-RU"/>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Processing!$N$27:$N$29</c:f>
              <c:numCache>
                <c:formatCode>General</c:formatCode>
                <c:ptCount val="3"/>
                <c:pt idx="0">
                  <c:v>2028</c:v>
                </c:pt>
                <c:pt idx="1">
                  <c:v>2029</c:v>
                </c:pt>
                <c:pt idx="2">
                  <c:v>2030</c:v>
                </c:pt>
              </c:numCache>
            </c:numRef>
          </c:cat>
          <c:val>
            <c:numRef>
              <c:f>Processing!$P$27:$P$29</c:f>
              <c:numCache>
                <c:formatCode>General</c:formatCode>
                <c:ptCount val="3"/>
                <c:pt idx="0">
                  <c:v>6880</c:v>
                </c:pt>
                <c:pt idx="1">
                  <c:v>11992</c:v>
                </c:pt>
                <c:pt idx="2">
                  <c:v>17507</c:v>
                </c:pt>
              </c:numCache>
            </c:numRef>
          </c:val>
          <c:extLst>
            <c:ext xmlns:c15="http://schemas.microsoft.com/office/drawing/2012/chart" uri="{02D57815-91ED-43cb-92C2-25804820EDAC}">
              <c15:datalabelsRange>
                <c15:f>Processing!$S$27:$S$29</c15:f>
                <c15:dlblRangeCache>
                  <c:ptCount val="3"/>
                  <c:pt idx="1">
                    <c:v>$12.0k</c:v>
                  </c:pt>
                </c15:dlblRangeCache>
              </c15:datalabelsRange>
            </c:ext>
            <c:ext xmlns:c16="http://schemas.microsoft.com/office/drawing/2014/chart" uri="{C3380CC4-5D6E-409C-BE32-E72D297353CC}">
              <c16:uniqueId val="{00000004-690F-41BF-A23A-F6941326B4FD}"/>
            </c:ext>
          </c:extLst>
        </c:ser>
        <c:dLbls>
          <c:showLegendKey val="0"/>
          <c:showVal val="0"/>
          <c:showCatName val="0"/>
          <c:showSerName val="0"/>
          <c:showPercent val="0"/>
          <c:showBubbleSize val="0"/>
        </c:dLbls>
        <c:gapWidth val="219"/>
        <c:overlap val="-27"/>
        <c:axId val="1135221823"/>
        <c:axId val="1135229023"/>
      </c:barChart>
      <c:barChart>
        <c:barDir val="col"/>
        <c:grouping val="clustered"/>
        <c:varyColors val="0"/>
        <c:ser>
          <c:idx val="2"/>
          <c:order val="2"/>
          <c:tx>
            <c:strRef>
              <c:f>Processing!$Q$26</c:f>
              <c:strCache>
                <c:ptCount val="1"/>
                <c:pt idx="0">
                  <c:v>Current0</c:v>
                </c:pt>
              </c:strCache>
            </c:strRef>
          </c:tx>
          <c:spPr>
            <a:solidFill>
              <a:schemeClr val="accent3"/>
            </a:solidFill>
            <a:ln>
              <a:noFill/>
            </a:ln>
            <a:effectLst/>
          </c:spPr>
          <c:invertIfNegative val="0"/>
          <c:cat>
            <c:numRef>
              <c:f>Processing!$N$27:$N$29</c:f>
              <c:numCache>
                <c:formatCode>General</c:formatCode>
                <c:ptCount val="3"/>
                <c:pt idx="0">
                  <c:v>2028</c:v>
                </c:pt>
                <c:pt idx="1">
                  <c:v>2029</c:v>
                </c:pt>
                <c:pt idx="2">
                  <c:v>2030</c:v>
                </c:pt>
              </c:numCache>
            </c:numRef>
          </c:cat>
          <c:val>
            <c:numRef>
              <c:f>Processing!$Q$27:$Q$29</c:f>
              <c:numCache>
                <c:formatCode>General</c:formatCode>
                <c:ptCount val="3"/>
                <c:pt idx="0">
                  <c:v>0</c:v>
                </c:pt>
                <c:pt idx="1">
                  <c:v>0</c:v>
                </c:pt>
                <c:pt idx="2">
                  <c:v>0</c:v>
                </c:pt>
              </c:numCache>
            </c:numRef>
          </c:val>
          <c:extLst>
            <c:ext xmlns:c16="http://schemas.microsoft.com/office/drawing/2014/chart" uri="{C3380CC4-5D6E-409C-BE32-E72D297353CC}">
              <c16:uniqueId val="{00000005-690F-41BF-A23A-F6941326B4FD}"/>
            </c:ext>
          </c:extLst>
        </c:ser>
        <c:ser>
          <c:idx val="3"/>
          <c:order val="3"/>
          <c:tx>
            <c:strRef>
              <c:f>Processing!$R$26</c:f>
              <c:strCache>
                <c:ptCount val="1"/>
                <c:pt idx="0">
                  <c:v>Current</c:v>
                </c:pt>
              </c:strCache>
            </c:strRef>
          </c:tx>
          <c:spPr>
            <a:gradFill flip="none" rotWithShape="1">
              <a:gsLst>
                <a:gs pos="0">
                  <a:srgbClr val="01EFFA"/>
                </a:gs>
                <a:gs pos="100000">
                  <a:srgbClr val="01C7D1"/>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Processing!$R$27:$R$29</c:f>
              <c:numCache>
                <c:formatCode>General</c:formatCode>
                <c:ptCount val="3"/>
                <c:pt idx="0">
                  <c:v>#N/A</c:v>
                </c:pt>
                <c:pt idx="1">
                  <c:v>11992</c:v>
                </c:pt>
                <c:pt idx="2">
                  <c:v>#N/A</c:v>
                </c:pt>
              </c:numCache>
            </c:numRef>
          </c:val>
          <c:extLst>
            <c:ext xmlns:c16="http://schemas.microsoft.com/office/drawing/2014/chart" uri="{C3380CC4-5D6E-409C-BE32-E72D297353CC}">
              <c16:uniqueId val="{00000006-690F-41BF-A23A-F6941326B4FD}"/>
            </c:ext>
          </c:extLst>
        </c:ser>
        <c:dLbls>
          <c:showLegendKey val="0"/>
          <c:showVal val="0"/>
          <c:showCatName val="0"/>
          <c:showSerName val="0"/>
          <c:showPercent val="0"/>
          <c:showBubbleSize val="0"/>
        </c:dLbls>
        <c:gapWidth val="219"/>
        <c:overlap val="-27"/>
        <c:axId val="2082594688"/>
        <c:axId val="2082608128"/>
      </c:barChart>
      <c:catAx>
        <c:axId val="113522182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35229023"/>
        <c:crosses val="autoZero"/>
        <c:auto val="1"/>
        <c:lblAlgn val="ctr"/>
        <c:lblOffset val="100"/>
        <c:noMultiLvlLbl val="0"/>
      </c:catAx>
      <c:valAx>
        <c:axId val="1135229023"/>
        <c:scaling>
          <c:orientation val="minMax"/>
        </c:scaling>
        <c:delete val="1"/>
        <c:axPos val="l"/>
        <c:numFmt formatCode="General" sourceLinked="1"/>
        <c:majorTickMark val="none"/>
        <c:minorTickMark val="none"/>
        <c:tickLblPos val="nextTo"/>
        <c:crossAx val="1135221823"/>
        <c:crosses val="autoZero"/>
        <c:crossBetween val="between"/>
      </c:valAx>
      <c:valAx>
        <c:axId val="2082608128"/>
        <c:scaling>
          <c:orientation val="minMax"/>
        </c:scaling>
        <c:delete val="1"/>
        <c:axPos val="r"/>
        <c:numFmt formatCode="General" sourceLinked="1"/>
        <c:majorTickMark val="out"/>
        <c:minorTickMark val="none"/>
        <c:tickLblPos val="nextTo"/>
        <c:crossAx val="2082594688"/>
        <c:crosses val="max"/>
        <c:crossBetween val="between"/>
      </c:valAx>
      <c:catAx>
        <c:axId val="2082594688"/>
        <c:scaling>
          <c:orientation val="minMax"/>
        </c:scaling>
        <c:delete val="1"/>
        <c:axPos val="b"/>
        <c:numFmt formatCode="General" sourceLinked="1"/>
        <c:majorTickMark val="out"/>
        <c:minorTickMark val="none"/>
        <c:tickLblPos val="nextTo"/>
        <c:crossAx val="2082608128"/>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100000">
                  <a:srgbClr val="29A3FF">
                    <a:alpha val="12000"/>
                  </a:srgbClr>
                </a:gs>
                <a:gs pos="0">
                  <a:srgbClr val="29A3FF">
                    <a:alpha val="784"/>
                  </a:srgbClr>
                </a:gs>
              </a:gsLst>
              <a:lin ang="5400000" scaled="0"/>
              <a:tileRect/>
            </a:gradFill>
            <a:ln>
              <a:noFill/>
            </a:ln>
            <a:effectLst/>
          </c:spPr>
          <c:val>
            <c:numRef>
              <c:f>Processing!$B$18:$B$29</c:f>
              <c:numCache>
                <c:formatCode>General</c:formatCode>
                <c:ptCount val="12"/>
                <c:pt idx="0">
                  <c:v>2000</c:v>
                </c:pt>
                <c:pt idx="1">
                  <c:v>1600</c:v>
                </c:pt>
                <c:pt idx="2">
                  <c:v>1400</c:v>
                </c:pt>
                <c:pt idx="3">
                  <c:v>1800</c:v>
                </c:pt>
                <c:pt idx="4">
                  <c:v>2800</c:v>
                </c:pt>
                <c:pt idx="5">
                  <c:v>3240</c:v>
                </c:pt>
                <c:pt idx="6">
                  <c:v>3200</c:v>
                </c:pt>
                <c:pt idx="7">
                  <c:v>3000</c:v>
                </c:pt>
                <c:pt idx="8">
                  <c:v>3200</c:v>
                </c:pt>
                <c:pt idx="9">
                  <c:v>4000</c:v>
                </c:pt>
                <c:pt idx="10">
                  <c:v>3920</c:v>
                </c:pt>
                <c:pt idx="11">
                  <c:v>3200</c:v>
                </c:pt>
              </c:numCache>
            </c:numRef>
          </c:val>
          <c:extLst>
            <c:ext xmlns:c16="http://schemas.microsoft.com/office/drawing/2014/chart" uri="{C3380CC4-5D6E-409C-BE32-E72D297353CC}">
              <c16:uniqueId val="{00000000-4D88-4E5B-A94A-EFC0CF0FC810}"/>
            </c:ext>
          </c:extLst>
        </c:ser>
        <c:dLbls>
          <c:showLegendKey val="0"/>
          <c:showVal val="0"/>
          <c:showCatName val="0"/>
          <c:showSerName val="0"/>
          <c:showPercent val="0"/>
          <c:showBubbleSize val="0"/>
        </c:dLbls>
        <c:axId val="2014077872"/>
        <c:axId val="2014067312"/>
      </c:areaChart>
      <c:barChart>
        <c:barDir val="col"/>
        <c:grouping val="clustered"/>
        <c:varyColors val="0"/>
        <c:ser>
          <c:idx val="4"/>
          <c:order val="4"/>
          <c:tx>
            <c:strRef>
              <c:f>Processing!$E$17</c:f>
              <c:strCache>
                <c:ptCount val="1"/>
                <c:pt idx="0">
                  <c:v>Goals</c:v>
                </c:pt>
              </c:strCache>
            </c:strRef>
          </c:tx>
          <c:spPr>
            <a:solidFill>
              <a:srgbClr val="01EFFA">
                <a:alpha val="30000"/>
              </a:srgbClr>
            </a:solidFill>
            <a:ln>
              <a:solidFill>
                <a:srgbClr val="01EFFA"/>
              </a:solidFill>
            </a:ln>
            <a:effectLst/>
          </c:spPr>
          <c:invertIfNegative val="0"/>
          <c:val>
            <c:numRef>
              <c:f>Processing!$E$18:$E$29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4D88-4E5B-A94A-EFC0CF0FC810}"/>
            </c:ext>
          </c:extLst>
        </c:ser>
        <c:dLbls>
          <c:showLegendKey val="0"/>
          <c:showVal val="0"/>
          <c:showCatName val="0"/>
          <c:showSerName val="0"/>
          <c:showPercent val="0"/>
          <c:showBubbleSize val="0"/>
        </c:dLbls>
        <c:gapWidth val="80"/>
        <c:axId val="2014077872"/>
        <c:axId val="2014067312"/>
      </c:barChart>
      <c:lineChart>
        <c:grouping val="standard"/>
        <c:varyColors val="0"/>
        <c:ser>
          <c:idx val="0"/>
          <c:order val="0"/>
          <c:tx>
            <c:strRef>
              <c:f>Processing!$B$17</c:f>
              <c:strCache>
                <c:ptCount val="1"/>
                <c:pt idx="0">
                  <c:v>Compare Costs</c:v>
                </c:pt>
              </c:strCache>
            </c:strRef>
          </c:tx>
          <c:spPr>
            <a:ln w="19050" cap="rnd">
              <a:solidFill>
                <a:srgbClr val="29A3FF"/>
              </a:solidFill>
              <a:round/>
            </a:ln>
            <a:effectLst/>
          </c:spPr>
          <c:marker>
            <c:symbol val="none"/>
          </c:marker>
          <c:cat>
            <c:strRef>
              <c:f>Processing!$A$18:$A$29</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Processing!$B$18:$B$29</c:f>
              <c:numCache>
                <c:formatCode>General</c:formatCode>
                <c:ptCount val="12"/>
                <c:pt idx="0">
                  <c:v>2000</c:v>
                </c:pt>
                <c:pt idx="1">
                  <c:v>1600</c:v>
                </c:pt>
                <c:pt idx="2">
                  <c:v>1400</c:v>
                </c:pt>
                <c:pt idx="3">
                  <c:v>1800</c:v>
                </c:pt>
                <c:pt idx="4">
                  <c:v>2800</c:v>
                </c:pt>
                <c:pt idx="5">
                  <c:v>3240</c:v>
                </c:pt>
                <c:pt idx="6">
                  <c:v>3200</c:v>
                </c:pt>
                <c:pt idx="7">
                  <c:v>3000</c:v>
                </c:pt>
                <c:pt idx="8">
                  <c:v>3200</c:v>
                </c:pt>
                <c:pt idx="9">
                  <c:v>4000</c:v>
                </c:pt>
                <c:pt idx="10">
                  <c:v>3920</c:v>
                </c:pt>
                <c:pt idx="11">
                  <c:v>3200</c:v>
                </c:pt>
              </c:numCache>
            </c:numRef>
          </c:val>
          <c:smooth val="1"/>
          <c:extLst>
            <c:ext xmlns:c16="http://schemas.microsoft.com/office/drawing/2014/chart" uri="{C3380CC4-5D6E-409C-BE32-E72D297353CC}">
              <c16:uniqueId val="{00000002-4D88-4E5B-A94A-EFC0CF0FC810}"/>
            </c:ext>
          </c:extLst>
        </c:ser>
        <c:ser>
          <c:idx val="3"/>
          <c:order val="3"/>
          <c:tx>
            <c:strRef>
              <c:f>Processing!$D$17</c:f>
              <c:strCache>
                <c:ptCount val="1"/>
                <c:pt idx="0">
                  <c:v>Inflow</c:v>
                </c:pt>
              </c:strCache>
            </c:strRef>
          </c:tx>
          <c:spPr>
            <a:ln w="19050" cap="rnd">
              <a:gradFill>
                <a:gsLst>
                  <a:gs pos="38000">
                    <a:srgbClr val="16BBC9"/>
                  </a:gs>
                  <a:gs pos="100000">
                    <a:srgbClr val="01C5CF"/>
                  </a:gs>
                  <a:gs pos="75000">
                    <a:srgbClr val="00FFFF"/>
                  </a:gs>
                </a:gsLst>
                <a:lin ang="0" scaled="0"/>
              </a:gradFill>
              <a:round/>
            </a:ln>
            <a:effectLst>
              <a:outerShdw blurRad="50800" dist="38100" dir="5400000" algn="t" rotWithShape="0">
                <a:prstClr val="black">
                  <a:alpha val="40000"/>
                </a:prstClr>
              </a:outerShdw>
            </a:effectLst>
          </c:spPr>
          <c:marker>
            <c:symbol val="none"/>
          </c:marker>
          <c:val>
            <c:numRef>
              <c:f>Processing!$D$18:$D$29</c:f>
              <c:numCache>
                <c:formatCode>General</c:formatCode>
                <c:ptCount val="12"/>
                <c:pt idx="0">
                  <c:v>3200</c:v>
                </c:pt>
                <c:pt idx="1">
                  <c:v>2552</c:v>
                </c:pt>
                <c:pt idx="2">
                  <c:v>2108</c:v>
                </c:pt>
                <c:pt idx="3">
                  <c:v>2012</c:v>
                </c:pt>
                <c:pt idx="4">
                  <c:v>2292</c:v>
                </c:pt>
                <c:pt idx="5">
                  <c:v>2860</c:v>
                </c:pt>
                <c:pt idx="6">
                  <c:v>3540</c:v>
                </c:pt>
                <c:pt idx="7">
                  <c:v>4108</c:v>
                </c:pt>
                <c:pt idx="8">
                  <c:v>4388</c:v>
                </c:pt>
                <c:pt idx="9">
                  <c:v>4292</c:v>
                </c:pt>
                <c:pt idx="10">
                  <c:v>3848</c:v>
                </c:pt>
                <c:pt idx="11">
                  <c:v>3200</c:v>
                </c:pt>
              </c:numCache>
            </c:numRef>
          </c:val>
          <c:smooth val="1"/>
          <c:extLst>
            <c:ext xmlns:c16="http://schemas.microsoft.com/office/drawing/2014/chart" uri="{C3380CC4-5D6E-409C-BE32-E72D297353CC}">
              <c16:uniqueId val="{00000003-4D88-4E5B-A94A-EFC0CF0FC810}"/>
            </c:ext>
          </c:extLst>
        </c:ser>
        <c:dLbls>
          <c:showLegendKey val="0"/>
          <c:showVal val="0"/>
          <c:showCatName val="0"/>
          <c:showSerName val="0"/>
          <c:showPercent val="0"/>
          <c:showBubbleSize val="0"/>
        </c:dLbls>
        <c:marker val="1"/>
        <c:smooth val="0"/>
        <c:axId val="2014077872"/>
        <c:axId val="2014067312"/>
      </c:lineChart>
      <c:scatterChart>
        <c:scatterStyle val="lineMarker"/>
        <c:varyColors val="0"/>
        <c:ser>
          <c:idx val="2"/>
          <c:order val="2"/>
          <c:tx>
            <c:strRef>
              <c:f>Processing!$C$17</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29A3FF"/>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1"/>
            <c:plus>
              <c:numRef>
                <c:f>Processing!$C$16</c:f>
                <c:numCache>
                  <c:formatCode>General</c:formatCode>
                  <c:ptCount val="1"/>
                  <c:pt idx="0">
                    <c:v>465.59999999999997</c:v>
                  </c:pt>
                </c:numCache>
              </c:numRef>
            </c:plus>
            <c:minus>
              <c:numRef>
                <c:f>Processing!$C$18:$C$29</c:f>
                <c:numCache>
                  <c:formatCode>General</c:formatCode>
                  <c:ptCount val="12"/>
                  <c:pt idx="0">
                    <c:v>#N/A</c:v>
                  </c:pt>
                  <c:pt idx="1">
                    <c:v>#N/A</c:v>
                  </c:pt>
                  <c:pt idx="2">
                    <c:v>#N/A</c:v>
                  </c:pt>
                  <c:pt idx="3">
                    <c:v>#N/A</c:v>
                  </c:pt>
                  <c:pt idx="4">
                    <c:v>#N/A</c:v>
                  </c:pt>
                  <c:pt idx="5">
                    <c:v>#N/A</c:v>
                  </c:pt>
                  <c:pt idx="6">
                    <c:v>3200</c:v>
                  </c:pt>
                  <c:pt idx="7">
                    <c:v>3000</c:v>
                  </c:pt>
                  <c:pt idx="8">
                    <c:v>3200</c:v>
                  </c:pt>
                  <c:pt idx="9">
                    <c:v>4000</c:v>
                  </c:pt>
                  <c:pt idx="10">
                    <c:v>#N/A</c:v>
                  </c:pt>
                  <c:pt idx="11">
                    <c:v>#N/A</c:v>
                  </c:pt>
                </c:numCache>
              </c:numRef>
            </c:minus>
            <c:spPr>
              <a:noFill/>
              <a:ln w="9525" cap="flat" cmpd="sng" algn="ctr">
                <a:gradFill>
                  <a:gsLst>
                    <a:gs pos="0">
                      <a:srgbClr val="0070C0"/>
                    </a:gs>
                    <a:gs pos="100000">
                      <a:srgbClr val="0070C0">
                        <a:alpha val="0"/>
                      </a:srgbClr>
                    </a:gs>
                  </a:gsLst>
                  <a:lin ang="5400000" scaled="1"/>
                </a:gradFill>
                <a:round/>
              </a:ln>
              <a:effectLst/>
            </c:spPr>
          </c:errBars>
          <c:yVal>
            <c:numRef>
              <c:f>Processing!$C$18:$C$29</c:f>
              <c:numCache>
                <c:formatCode>General</c:formatCode>
                <c:ptCount val="12"/>
                <c:pt idx="0">
                  <c:v>#N/A</c:v>
                </c:pt>
                <c:pt idx="1">
                  <c:v>#N/A</c:v>
                </c:pt>
                <c:pt idx="2">
                  <c:v>#N/A</c:v>
                </c:pt>
                <c:pt idx="3">
                  <c:v>#N/A</c:v>
                </c:pt>
                <c:pt idx="4">
                  <c:v>#N/A</c:v>
                </c:pt>
                <c:pt idx="5">
                  <c:v>#N/A</c:v>
                </c:pt>
                <c:pt idx="6">
                  <c:v>3200</c:v>
                </c:pt>
                <c:pt idx="7">
                  <c:v>3000</c:v>
                </c:pt>
                <c:pt idx="8">
                  <c:v>3200</c:v>
                </c:pt>
                <c:pt idx="9">
                  <c:v>4000</c:v>
                </c:pt>
                <c:pt idx="10">
                  <c:v>#N/A</c:v>
                </c:pt>
                <c:pt idx="11">
                  <c:v>#N/A</c:v>
                </c:pt>
              </c:numCache>
            </c:numRef>
          </c:yVal>
          <c:smooth val="0"/>
          <c:extLst>
            <c:ext xmlns:c16="http://schemas.microsoft.com/office/drawing/2014/chart" uri="{C3380CC4-5D6E-409C-BE32-E72D297353CC}">
              <c16:uniqueId val="{00000004-4D88-4E5B-A94A-EFC0CF0FC810}"/>
            </c:ext>
          </c:extLst>
        </c:ser>
        <c:dLbls>
          <c:showLegendKey val="0"/>
          <c:showVal val="0"/>
          <c:showCatName val="0"/>
          <c:showSerName val="0"/>
          <c:showPercent val="0"/>
          <c:showBubbleSize val="0"/>
        </c:dLbls>
        <c:axId val="2014077872"/>
        <c:axId val="2014067312"/>
      </c:scatterChart>
      <c:catAx>
        <c:axId val="2014077872"/>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2014067312"/>
        <c:crosses val="autoZero"/>
        <c:auto val="1"/>
        <c:lblAlgn val="ctr"/>
        <c:lblOffset val="100"/>
        <c:noMultiLvlLbl val="0"/>
      </c:catAx>
      <c:valAx>
        <c:axId val="2014067312"/>
        <c:scaling>
          <c:orientation val="minMax"/>
        </c:scaling>
        <c:delete val="0"/>
        <c:axPos val="l"/>
        <c:majorGridlines>
          <c:spPr>
            <a:ln w="9525" cap="flat" cmpd="sng" algn="ctr">
              <a:solidFill>
                <a:schemeClr val="bg1">
                  <a:lumMod val="65000"/>
                  <a:alpha val="20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20140778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blipFill>
              <a:blip xmlns:r="http://schemas.openxmlformats.org/officeDocument/2006/relationships" r:embed="rId3"/>
              <a:stretch>
                <a:fillRect/>
              </a:stretch>
            </a:blipFill>
            <a:ln>
              <a:noFill/>
            </a:ln>
            <a:effectLst/>
          </c:spPr>
          <c:invertIfNegative val="0"/>
          <c:val>
            <c:numRef>
              <c:f>Processing!$D$33</c:f>
              <c:numCache>
                <c:formatCode>General</c:formatCode>
                <c:ptCount val="1"/>
                <c:pt idx="0">
                  <c:v>10</c:v>
                </c:pt>
              </c:numCache>
            </c:numRef>
          </c:val>
          <c:extLst>
            <c:ext xmlns:c16="http://schemas.microsoft.com/office/drawing/2014/chart" uri="{C3380CC4-5D6E-409C-BE32-E72D297353CC}">
              <c16:uniqueId val="{00000000-861F-43BA-9F97-1921CAC1B71F}"/>
            </c:ext>
          </c:extLst>
        </c:ser>
        <c:ser>
          <c:idx val="1"/>
          <c:order val="1"/>
          <c:spPr>
            <a:blipFill>
              <a:blip xmlns:r="http://schemas.openxmlformats.org/officeDocument/2006/relationships" r:embed="rId4"/>
              <a:stretch>
                <a:fillRect/>
              </a:stretch>
            </a:blipFill>
            <a:ln>
              <a:noFill/>
            </a:ln>
            <a:effectLst/>
          </c:spPr>
          <c:invertIfNegative val="0"/>
          <c:val>
            <c:numRef>
              <c:f>Processing!$D$34</c:f>
              <c:numCache>
                <c:formatCode>General</c:formatCode>
                <c:ptCount val="1"/>
                <c:pt idx="0">
                  <c:v>10</c:v>
                </c:pt>
              </c:numCache>
            </c:numRef>
          </c:val>
          <c:extLst>
            <c:ext xmlns:c16="http://schemas.microsoft.com/office/drawing/2014/chart" uri="{C3380CC4-5D6E-409C-BE32-E72D297353CC}">
              <c16:uniqueId val="{00000001-861F-43BA-9F97-1921CAC1B71F}"/>
            </c:ext>
          </c:extLst>
        </c:ser>
        <c:dLbls>
          <c:showLegendKey val="0"/>
          <c:showVal val="0"/>
          <c:showCatName val="0"/>
          <c:showSerName val="0"/>
          <c:showPercent val="0"/>
          <c:showBubbleSize val="0"/>
        </c:dLbls>
        <c:gapWidth val="0"/>
        <c:overlap val="100"/>
        <c:axId val="1135119103"/>
        <c:axId val="1135143583"/>
      </c:barChart>
      <c:catAx>
        <c:axId val="1135119103"/>
        <c:scaling>
          <c:orientation val="minMax"/>
        </c:scaling>
        <c:delete val="1"/>
        <c:axPos val="b"/>
        <c:majorTickMark val="out"/>
        <c:minorTickMark val="none"/>
        <c:tickLblPos val="nextTo"/>
        <c:crossAx val="1135143583"/>
        <c:crosses val="autoZero"/>
        <c:auto val="1"/>
        <c:lblAlgn val="ctr"/>
        <c:lblOffset val="100"/>
        <c:noMultiLvlLbl val="0"/>
      </c:catAx>
      <c:valAx>
        <c:axId val="1135143583"/>
        <c:scaling>
          <c:orientation val="minMax"/>
          <c:max val="10"/>
          <c:min val="0"/>
        </c:scaling>
        <c:delete val="1"/>
        <c:axPos val="l"/>
        <c:numFmt formatCode="General" sourceLinked="1"/>
        <c:majorTickMark val="out"/>
        <c:minorTickMark val="none"/>
        <c:tickLblPos val="nextTo"/>
        <c:crossAx val="113511910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blipFill>
              <a:blip xmlns:r="http://schemas.openxmlformats.org/officeDocument/2006/relationships" r:embed="rId3"/>
              <a:stretch>
                <a:fillRect/>
              </a:stretch>
            </a:blipFill>
            <a:ln>
              <a:noFill/>
            </a:ln>
            <a:effectLst/>
          </c:spPr>
          <c:invertIfNegative val="0"/>
          <c:val>
            <c:numRef>
              <c:f>Processing!$E$33</c:f>
              <c:numCache>
                <c:formatCode>General</c:formatCode>
                <c:ptCount val="1"/>
                <c:pt idx="0">
                  <c:v>0</c:v>
                </c:pt>
              </c:numCache>
            </c:numRef>
          </c:val>
          <c:extLst>
            <c:ext xmlns:c16="http://schemas.microsoft.com/office/drawing/2014/chart" uri="{C3380CC4-5D6E-409C-BE32-E72D297353CC}">
              <c16:uniqueId val="{00000000-2974-4CE1-98E5-970519791319}"/>
            </c:ext>
          </c:extLst>
        </c:ser>
        <c:ser>
          <c:idx val="1"/>
          <c:order val="1"/>
          <c:spPr>
            <a:blipFill>
              <a:blip xmlns:r="http://schemas.openxmlformats.org/officeDocument/2006/relationships" r:embed="rId4"/>
              <a:stretch>
                <a:fillRect/>
              </a:stretch>
            </a:blipFill>
            <a:ln>
              <a:noFill/>
            </a:ln>
            <a:effectLst/>
          </c:spPr>
          <c:invertIfNegative val="0"/>
          <c:val>
            <c:numRef>
              <c:f>Processing!$E$34</c:f>
              <c:numCache>
                <c:formatCode>General</c:formatCode>
                <c:ptCount val="1"/>
                <c:pt idx="0">
                  <c:v>10</c:v>
                </c:pt>
              </c:numCache>
            </c:numRef>
          </c:val>
          <c:extLst>
            <c:ext xmlns:c16="http://schemas.microsoft.com/office/drawing/2014/chart" uri="{C3380CC4-5D6E-409C-BE32-E72D297353CC}">
              <c16:uniqueId val="{00000001-2974-4CE1-98E5-970519791319}"/>
            </c:ext>
          </c:extLst>
        </c:ser>
        <c:dLbls>
          <c:showLegendKey val="0"/>
          <c:showVal val="0"/>
          <c:showCatName val="0"/>
          <c:showSerName val="0"/>
          <c:showPercent val="0"/>
          <c:showBubbleSize val="0"/>
        </c:dLbls>
        <c:gapWidth val="0"/>
        <c:overlap val="100"/>
        <c:axId val="1933000816"/>
        <c:axId val="1933004176"/>
      </c:barChart>
      <c:catAx>
        <c:axId val="1933000816"/>
        <c:scaling>
          <c:orientation val="minMax"/>
        </c:scaling>
        <c:delete val="1"/>
        <c:axPos val="b"/>
        <c:majorTickMark val="none"/>
        <c:minorTickMark val="none"/>
        <c:tickLblPos val="nextTo"/>
        <c:crossAx val="1933004176"/>
        <c:crosses val="autoZero"/>
        <c:auto val="1"/>
        <c:lblAlgn val="ctr"/>
        <c:lblOffset val="100"/>
        <c:noMultiLvlLbl val="0"/>
      </c:catAx>
      <c:valAx>
        <c:axId val="1933004176"/>
        <c:scaling>
          <c:orientation val="minMax"/>
          <c:max val="10"/>
          <c:min val="0"/>
        </c:scaling>
        <c:delete val="1"/>
        <c:axPos val="l"/>
        <c:numFmt formatCode="General" sourceLinked="1"/>
        <c:majorTickMark val="none"/>
        <c:minorTickMark val="none"/>
        <c:tickLblPos val="nextTo"/>
        <c:crossAx val="19330008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a:solidFill>
                <a:schemeClr val="bg1"/>
              </a:solidFill>
            </a:ln>
          </c:spPr>
          <c:dPt>
            <c:idx val="0"/>
            <c:bubble3D val="0"/>
            <c:spPr>
              <a:solidFill>
                <a:srgbClr val="13203F"/>
              </a:solidFill>
              <a:ln w="19050">
                <a:solidFill>
                  <a:schemeClr val="bg1"/>
                </a:solidFill>
              </a:ln>
              <a:effectLst/>
            </c:spPr>
            <c:extLst>
              <c:ext xmlns:c16="http://schemas.microsoft.com/office/drawing/2014/chart" uri="{C3380CC4-5D6E-409C-BE32-E72D297353CC}">
                <c16:uniqueId val="{00000001-4D61-4FB9-9271-ECD99F210CFF}"/>
              </c:ext>
            </c:extLst>
          </c:dPt>
          <c:dPt>
            <c:idx val="1"/>
            <c:bubble3D val="0"/>
            <c:spPr>
              <a:solidFill>
                <a:srgbClr val="16BBC9"/>
              </a:solidFill>
              <a:ln w="19050">
                <a:solidFill>
                  <a:schemeClr val="bg1"/>
                </a:solidFill>
              </a:ln>
              <a:effectLst/>
            </c:spPr>
            <c:extLst>
              <c:ext xmlns:c16="http://schemas.microsoft.com/office/drawing/2014/chart" uri="{C3380CC4-5D6E-409C-BE32-E72D297353CC}">
                <c16:uniqueId val="{00000003-4D61-4FB9-9271-ECD99F210CFF}"/>
              </c:ext>
            </c:extLst>
          </c:dPt>
          <c:dPt>
            <c:idx val="2"/>
            <c:bubble3D val="0"/>
            <c:spPr>
              <a:solidFill>
                <a:srgbClr val="0070C0"/>
              </a:solidFill>
              <a:ln w="19050">
                <a:solidFill>
                  <a:schemeClr val="bg1"/>
                </a:solidFill>
              </a:ln>
              <a:effectLst/>
            </c:spPr>
            <c:extLst>
              <c:ext xmlns:c16="http://schemas.microsoft.com/office/drawing/2014/chart" uri="{C3380CC4-5D6E-409C-BE32-E72D297353CC}">
                <c16:uniqueId val="{00000005-4D61-4FB9-9271-ECD99F210CFF}"/>
              </c:ext>
            </c:extLst>
          </c:dPt>
          <c:dPt>
            <c:idx val="3"/>
            <c:bubble3D val="0"/>
            <c:spPr>
              <a:solidFill>
                <a:srgbClr val="01EFFA"/>
              </a:solidFill>
              <a:ln w="19050">
                <a:solidFill>
                  <a:schemeClr val="bg1"/>
                </a:solidFill>
              </a:ln>
              <a:effectLst/>
            </c:spPr>
            <c:extLst>
              <c:ext xmlns:c16="http://schemas.microsoft.com/office/drawing/2014/chart" uri="{C3380CC4-5D6E-409C-BE32-E72D297353CC}">
                <c16:uniqueId val="{00000007-4D61-4FB9-9271-ECD99F210CFF}"/>
              </c:ext>
            </c:extLst>
          </c:dPt>
          <c:dPt>
            <c:idx val="4"/>
            <c:bubble3D val="0"/>
            <c:spPr>
              <a:solidFill>
                <a:srgbClr val="5882B3"/>
              </a:solidFill>
              <a:ln w="19050">
                <a:solidFill>
                  <a:schemeClr val="bg1"/>
                </a:solidFill>
              </a:ln>
              <a:effectLst/>
            </c:spPr>
            <c:extLst>
              <c:ext xmlns:c16="http://schemas.microsoft.com/office/drawing/2014/chart" uri="{C3380CC4-5D6E-409C-BE32-E72D297353CC}">
                <c16:uniqueId val="{00000009-4D61-4FB9-9271-ECD99F210CFF}"/>
              </c:ext>
            </c:extLst>
          </c:dPt>
          <c:dPt>
            <c:idx val="5"/>
            <c:bubble3D val="0"/>
            <c:spPr>
              <a:solidFill>
                <a:srgbClr val="B2B5C7"/>
              </a:solidFill>
              <a:ln w="19050">
                <a:solidFill>
                  <a:schemeClr val="bg1"/>
                </a:solidFill>
              </a:ln>
              <a:effectLst/>
            </c:spPr>
            <c:extLst>
              <c:ext xmlns:c16="http://schemas.microsoft.com/office/drawing/2014/chart" uri="{C3380CC4-5D6E-409C-BE32-E72D297353CC}">
                <c16:uniqueId val="{0000000B-4D61-4FB9-9271-ECD99F210CFF}"/>
              </c:ext>
            </c:extLst>
          </c:dPt>
          <c:cat>
            <c:strRef>
              <c:f>Processing!$F$18:$F$23</c:f>
              <c:strCache>
                <c:ptCount val="6"/>
                <c:pt idx="0">
                  <c:v>Housing</c:v>
                </c:pt>
                <c:pt idx="1">
                  <c:v>Food</c:v>
                </c:pt>
                <c:pt idx="2">
                  <c:v>Transport</c:v>
                </c:pt>
                <c:pt idx="3">
                  <c:v>Shopping</c:v>
                </c:pt>
                <c:pt idx="4">
                  <c:v>Gym</c:v>
                </c:pt>
                <c:pt idx="5">
                  <c:v>Other</c:v>
                </c:pt>
              </c:strCache>
            </c:strRef>
          </c:cat>
          <c:val>
            <c:numRef>
              <c:f>Processing!$G$18:$G$23</c:f>
              <c:numCache>
                <c:formatCode>0%</c:formatCode>
                <c:ptCount val="6"/>
                <c:pt idx="0">
                  <c:v>0.29232261434007312</c:v>
                </c:pt>
                <c:pt idx="1">
                  <c:v>0.17145415205550996</c:v>
                </c:pt>
                <c:pt idx="2">
                  <c:v>0.14108781616056107</c:v>
                </c:pt>
                <c:pt idx="3">
                  <c:v>0.13638737596060582</c:v>
                </c:pt>
                <c:pt idx="4">
                  <c:v>0.1986868611504887</c:v>
                </c:pt>
                <c:pt idx="5">
                  <c:v>6.0061180332761324E-2</c:v>
                </c:pt>
              </c:numCache>
            </c:numRef>
          </c:val>
          <c:extLst>
            <c:ext xmlns:c16="http://schemas.microsoft.com/office/drawing/2014/chart" uri="{C3380CC4-5D6E-409C-BE32-E72D297353CC}">
              <c16:uniqueId val="{0000000C-4D61-4FB9-9271-ECD99F210CFF}"/>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23000">
                  <a:schemeClr val="tx2">
                    <a:lumMod val="75000"/>
                    <a:lumOff val="25000"/>
                  </a:schemeClr>
                </a:gs>
                <a:gs pos="83000">
                  <a:srgbClr val="045275">
                    <a:alpha val="0"/>
                  </a:srgbClr>
                </a:gs>
              </a:gsLst>
              <a:path path="circle">
                <a:fillToRect l="50000" t="-80000" r="50000" b="180000"/>
              </a:path>
              <a:tileRect/>
            </a:gradFill>
            <a:ln>
              <a:noFill/>
            </a:ln>
            <a:effectLst/>
          </c:spPr>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extLst>
            <c:ext xmlns:c16="http://schemas.microsoft.com/office/drawing/2014/chart" uri="{C3380CC4-5D6E-409C-BE32-E72D297353CC}">
              <c16:uniqueId val="{00000000-0A4F-4B07-8785-249A81F26E39}"/>
            </c:ext>
          </c:extLst>
        </c:ser>
        <c:dLbls>
          <c:showLegendKey val="0"/>
          <c:showVal val="0"/>
          <c:showCatName val="0"/>
          <c:showSerName val="0"/>
          <c:showPercent val="0"/>
          <c:showBubbleSize val="0"/>
        </c:dLbls>
        <c:axId val="1124306239"/>
        <c:axId val="1124306719"/>
      </c:areaChart>
      <c:lineChart>
        <c:grouping val="standard"/>
        <c:varyColors val="0"/>
        <c:ser>
          <c:idx val="0"/>
          <c:order val="0"/>
          <c:tx>
            <c:strRef>
              <c:f>Processing!$B$1</c:f>
              <c:strCache>
                <c:ptCount val="1"/>
                <c:pt idx="0">
                  <c:v>Value</c:v>
                </c:pt>
              </c:strCache>
            </c:strRef>
          </c:tx>
          <c:spPr>
            <a:ln w="19050" cap="rnd">
              <a:gradFill>
                <a:gsLst>
                  <a:gs pos="28000">
                    <a:srgbClr val="29A3FF"/>
                  </a:gs>
                  <a:gs pos="70000">
                    <a:srgbClr val="01EFFA"/>
                  </a:gs>
                </a:gsLst>
                <a:lin ang="0" scaled="0"/>
              </a:gradFill>
              <a:round/>
            </a:ln>
            <a:effectLst/>
          </c:spPr>
          <c:marker>
            <c:symbol val="none"/>
          </c:marker>
          <c:cat>
            <c:strRef>
              <c:f>Processing!$A$2:$A$13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smooth val="1"/>
          <c:extLst>
            <c:ext xmlns:c16="http://schemas.microsoft.com/office/drawing/2014/chart" uri="{C3380CC4-5D6E-409C-BE32-E72D297353CC}">
              <c16:uniqueId val="{00000001-0A4F-4B07-8785-249A81F26E39}"/>
            </c:ext>
          </c:extLst>
        </c:ser>
        <c:dLbls>
          <c:showLegendKey val="0"/>
          <c:showVal val="0"/>
          <c:showCatName val="0"/>
          <c:showSerName val="0"/>
          <c:showPercent val="0"/>
          <c:showBubbleSize val="0"/>
        </c:dLbls>
        <c:marker val="1"/>
        <c:smooth val="0"/>
        <c:axId val="1124306239"/>
        <c:axId val="1124306719"/>
      </c:lineChart>
      <c:scatterChart>
        <c:scatterStyle val="lineMarker"/>
        <c:varyColors val="0"/>
        <c:ser>
          <c:idx val="2"/>
          <c:order val="2"/>
          <c:tx>
            <c:strRef>
              <c:f>Processing!$C$1</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01EFFA"/>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0"/>
            <c:plus>
              <c:numLit>
                <c:formatCode>General</c:formatCode>
                <c:ptCount val="1"/>
                <c:pt idx="0">
                  <c:v>1</c:v>
                </c:pt>
              </c:numLit>
            </c:plus>
            <c:minus>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minus>
            <c:spPr>
              <a:noFill/>
              <a:ln w="9525" cap="flat" cmpd="sng" algn="ctr">
                <a:gradFill>
                  <a:gsLst>
                    <a:gs pos="0">
                      <a:srgbClr val="01EFFA"/>
                    </a:gs>
                    <a:gs pos="90000">
                      <a:srgbClr val="01EFFA">
                        <a:alpha val="0"/>
                      </a:srgbClr>
                    </a:gs>
                  </a:gsLst>
                  <a:lin ang="5400000" scaled="1"/>
                </a:gradFill>
                <a:round/>
              </a:ln>
              <a:effectLst/>
            </c:spPr>
          </c:errBars>
          <c:yVal>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yVal>
          <c:smooth val="0"/>
          <c:extLst>
            <c:ext xmlns:c16="http://schemas.microsoft.com/office/drawing/2014/chart" uri="{C3380CC4-5D6E-409C-BE32-E72D297353CC}">
              <c16:uniqueId val="{00000002-0A4F-4B07-8785-249A81F26E39}"/>
            </c:ext>
          </c:extLst>
        </c:ser>
        <c:dLbls>
          <c:showLegendKey val="0"/>
          <c:showVal val="0"/>
          <c:showCatName val="0"/>
          <c:showSerName val="0"/>
          <c:showPercent val="0"/>
          <c:showBubbleSize val="0"/>
        </c:dLbls>
        <c:axId val="1124306239"/>
        <c:axId val="1124306719"/>
      </c:scatterChart>
      <c:catAx>
        <c:axId val="1124306239"/>
        <c:scaling>
          <c:orientation val="minMax"/>
        </c:scaling>
        <c:delete val="1"/>
        <c:axPos val="b"/>
        <c:numFmt formatCode="General" sourceLinked="1"/>
        <c:majorTickMark val="none"/>
        <c:minorTickMark val="none"/>
        <c:tickLblPos val="nextTo"/>
        <c:crossAx val="1124306719"/>
        <c:crosses val="autoZero"/>
        <c:auto val="1"/>
        <c:lblAlgn val="ctr"/>
        <c:lblOffset val="100"/>
        <c:noMultiLvlLbl val="0"/>
      </c:catAx>
      <c:valAx>
        <c:axId val="1124306719"/>
        <c:scaling>
          <c:orientation val="minMax"/>
        </c:scaling>
        <c:delete val="1"/>
        <c:axPos val="l"/>
        <c:numFmt formatCode="General" sourceLinked="1"/>
        <c:majorTickMark val="none"/>
        <c:minorTickMark val="none"/>
        <c:tickLblPos val="nextTo"/>
        <c:crossAx val="1124306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w="12700">
              <a:solidFill>
                <a:schemeClr val="bg1"/>
              </a:solidFill>
            </a:ln>
          </c:spPr>
          <c:dPt>
            <c:idx val="0"/>
            <c:bubble3D val="0"/>
            <c:spPr>
              <a:solidFill>
                <a:srgbClr val="3B435B"/>
              </a:solidFill>
              <a:ln w="12700">
                <a:solidFill>
                  <a:schemeClr val="bg1"/>
                </a:solidFill>
              </a:ln>
              <a:effectLst/>
            </c:spPr>
            <c:extLst>
              <c:ext xmlns:c16="http://schemas.microsoft.com/office/drawing/2014/chart" uri="{C3380CC4-5D6E-409C-BE32-E72D297353CC}">
                <c16:uniqueId val="{00000001-7DE4-4B21-AA08-F3A945E345E8}"/>
              </c:ext>
            </c:extLst>
          </c:dPt>
          <c:dPt>
            <c:idx val="1"/>
            <c:bubble3D val="0"/>
            <c:spPr>
              <a:solidFill>
                <a:srgbClr val="5882B3"/>
              </a:solidFill>
              <a:ln w="12700">
                <a:solidFill>
                  <a:schemeClr val="bg1"/>
                </a:solidFill>
              </a:ln>
              <a:effectLst/>
            </c:spPr>
            <c:extLst>
              <c:ext xmlns:c16="http://schemas.microsoft.com/office/drawing/2014/chart" uri="{C3380CC4-5D6E-409C-BE32-E72D297353CC}">
                <c16:uniqueId val="{00000003-7DE4-4B21-AA08-F3A945E345E8}"/>
              </c:ext>
            </c:extLst>
          </c:dPt>
          <c:dPt>
            <c:idx val="2"/>
            <c:bubble3D val="0"/>
            <c:spPr>
              <a:solidFill>
                <a:srgbClr val="01EFFA"/>
              </a:solidFill>
              <a:ln w="12700">
                <a:solidFill>
                  <a:schemeClr val="bg1"/>
                </a:solidFill>
              </a:ln>
              <a:effectLst/>
            </c:spPr>
            <c:extLst>
              <c:ext xmlns:c16="http://schemas.microsoft.com/office/drawing/2014/chart" uri="{C3380CC4-5D6E-409C-BE32-E72D297353CC}">
                <c16:uniqueId val="{00000005-7DE4-4B21-AA08-F3A945E345E8}"/>
              </c:ext>
            </c:extLst>
          </c:dPt>
          <c:dPt>
            <c:idx val="3"/>
            <c:bubble3D val="0"/>
            <c:spPr>
              <a:solidFill>
                <a:srgbClr val="29A3FF"/>
              </a:solidFill>
              <a:ln w="12700">
                <a:solidFill>
                  <a:schemeClr val="bg1"/>
                </a:solidFill>
              </a:ln>
              <a:effectLst/>
            </c:spPr>
            <c:extLst>
              <c:ext xmlns:c16="http://schemas.microsoft.com/office/drawing/2014/chart" uri="{C3380CC4-5D6E-409C-BE32-E72D297353CC}">
                <c16:uniqueId val="{00000007-7DE4-4B21-AA08-F3A945E345E8}"/>
              </c:ext>
            </c:extLst>
          </c:dPt>
          <c:cat>
            <c:strRef>
              <c:f>Processing!$D$10:$D$13</c:f>
              <c:strCache>
                <c:ptCount val="4"/>
                <c:pt idx="0">
                  <c:v>Needs</c:v>
                </c:pt>
                <c:pt idx="1">
                  <c:v>Savings</c:v>
                </c:pt>
                <c:pt idx="2">
                  <c:v>Goal</c:v>
                </c:pt>
                <c:pt idx="3">
                  <c:v>Debts</c:v>
                </c:pt>
              </c:strCache>
            </c:strRef>
          </c:cat>
          <c:val>
            <c:numRef>
              <c:f>Processing!$E$10:$E$13</c:f>
              <c:numCache>
                <c:formatCode>0%</c:formatCode>
                <c:ptCount val="4"/>
                <c:pt idx="0">
                  <c:v>0.30594064918434388</c:v>
                </c:pt>
                <c:pt idx="1">
                  <c:v>0.19998886476254107</c:v>
                </c:pt>
                <c:pt idx="2">
                  <c:v>0.25054284282612327</c:v>
                </c:pt>
                <c:pt idx="3">
                  <c:v>0.2435276432269918</c:v>
                </c:pt>
              </c:numCache>
            </c:numRef>
          </c:val>
          <c:extLst>
            <c:ext xmlns:c16="http://schemas.microsoft.com/office/drawing/2014/chart" uri="{C3380CC4-5D6E-409C-BE32-E72D297353CC}">
              <c16:uniqueId val="{00000008-7DE4-4B21-AA08-F3A945E345E8}"/>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Processing!$D$8</c:f>
              <c:strCache>
                <c:ptCount val="1"/>
                <c:pt idx="0">
                  <c:v>Budget Load</c:v>
                </c:pt>
              </c:strCache>
            </c:strRef>
          </c:tx>
          <c:spPr>
            <a:solidFill>
              <a:schemeClr val="bg1"/>
            </a:solidFill>
            <a:ln>
              <a:noFill/>
            </a:ln>
          </c:spPr>
          <c:dPt>
            <c:idx val="0"/>
            <c:bubble3D val="0"/>
            <c:spPr>
              <a:solidFill>
                <a:schemeClr val="bg1"/>
              </a:solidFill>
              <a:ln w="19050">
                <a:noFill/>
              </a:ln>
              <a:effectLst/>
            </c:spPr>
            <c:extLst>
              <c:ext xmlns:c16="http://schemas.microsoft.com/office/drawing/2014/chart" uri="{C3380CC4-5D6E-409C-BE32-E72D297353CC}">
                <c16:uniqueId val="{00000001-035E-4563-9ADB-F40EBB73A5B2}"/>
              </c:ext>
            </c:extLst>
          </c:dPt>
          <c:dPt>
            <c:idx val="1"/>
            <c:bubble3D val="0"/>
            <c:spPr>
              <a:solidFill>
                <a:schemeClr val="bg1">
                  <a:alpha val="20000"/>
                </a:schemeClr>
              </a:solidFill>
              <a:ln w="19050">
                <a:noFill/>
              </a:ln>
              <a:effectLst/>
            </c:spPr>
            <c:extLst>
              <c:ext xmlns:c16="http://schemas.microsoft.com/office/drawing/2014/chart" uri="{C3380CC4-5D6E-409C-BE32-E72D297353CC}">
                <c16:uniqueId val="{00000003-035E-4563-9ADB-F40EBB73A5B2}"/>
              </c:ext>
            </c:extLst>
          </c:dPt>
          <c:val>
            <c:numRef>
              <c:f>Processing!$E$8:$F$8</c:f>
              <c:numCache>
                <c:formatCode>0%</c:formatCode>
                <c:ptCount val="2"/>
                <c:pt idx="0">
                  <c:v>0.18354640151515156</c:v>
                </c:pt>
                <c:pt idx="1">
                  <c:v>0.81645359848484844</c:v>
                </c:pt>
              </c:numCache>
            </c:numRef>
          </c:val>
          <c:extLst>
            <c:ext xmlns:c16="http://schemas.microsoft.com/office/drawing/2014/chart" uri="{C3380CC4-5D6E-409C-BE32-E72D297353CC}">
              <c16:uniqueId val="{00000004-035E-4563-9ADB-F40EBB73A5B2}"/>
            </c:ext>
          </c:extLst>
        </c:ser>
        <c:dLbls>
          <c:showLegendKey val="0"/>
          <c:showVal val="0"/>
          <c:showCatName val="0"/>
          <c:showSerName val="0"/>
          <c:showPercent val="0"/>
          <c:showBubbleSize val="0"/>
          <c:showLeaderLines val="1"/>
        </c:dLbls>
        <c:firstSliceAng val="0"/>
        <c:holeSize val="9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7FAAEC"/>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Processing!$E$2:$E$5</c:f>
              <c:numCache>
                <c:formatCode>0%</c:formatCode>
                <c:ptCount val="4"/>
                <c:pt idx="0">
                  <c:v>1.1308571428571428</c:v>
                </c:pt>
                <c:pt idx="1">
                  <c:v>0.97624999999999995</c:v>
                </c:pt>
                <c:pt idx="2">
                  <c:v>1.0596666666666668</c:v>
                </c:pt>
                <c:pt idx="3">
                  <c:v>1.1995</c:v>
                </c:pt>
              </c:numCache>
            </c:numRef>
          </c:val>
          <c:extLst>
            <c:ext xmlns:c16="http://schemas.microsoft.com/office/drawing/2014/chart" uri="{C3380CC4-5D6E-409C-BE32-E72D297353CC}">
              <c16:uniqueId val="{00000000-0D4E-4677-8372-A8190FC04A8D}"/>
            </c:ext>
          </c:extLst>
        </c:ser>
        <c:ser>
          <c:idx val="1"/>
          <c:order val="1"/>
          <c:spPr>
            <a:solidFill>
              <a:srgbClr val="DDE6F2"/>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Processing!$F$2:$F$5</c:f>
              <c:numCache>
                <c:formatCode>0%</c:formatCode>
                <c:ptCount val="4"/>
                <c:pt idx="0">
                  <c:v>0</c:v>
                </c:pt>
                <c:pt idx="1">
                  <c:v>2.3750000000000049E-2</c:v>
                </c:pt>
                <c:pt idx="2">
                  <c:v>0</c:v>
                </c:pt>
                <c:pt idx="3">
                  <c:v>0</c:v>
                </c:pt>
              </c:numCache>
            </c:numRef>
          </c:val>
          <c:extLst>
            <c:ext xmlns:c16="http://schemas.microsoft.com/office/drawing/2014/chart" uri="{C3380CC4-5D6E-409C-BE32-E72D297353CC}">
              <c16:uniqueId val="{00000001-0D4E-4677-8372-A8190FC04A8D}"/>
            </c:ext>
          </c:extLst>
        </c:ser>
        <c:dLbls>
          <c:showLegendKey val="0"/>
          <c:showVal val="0"/>
          <c:showCatName val="0"/>
          <c:showSerName val="0"/>
          <c:showPercent val="0"/>
          <c:showBubbleSize val="0"/>
        </c:dLbls>
        <c:gapWidth val="500"/>
        <c:overlap val="100"/>
        <c:axId val="1419409936"/>
        <c:axId val="1419429136"/>
      </c:barChart>
      <c:catAx>
        <c:axId val="1419409936"/>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419429136"/>
        <c:crosses val="autoZero"/>
        <c:auto val="1"/>
        <c:lblAlgn val="ctr"/>
        <c:lblOffset val="100"/>
        <c:noMultiLvlLbl val="0"/>
      </c:catAx>
      <c:valAx>
        <c:axId val="1419429136"/>
        <c:scaling>
          <c:orientation val="minMax"/>
          <c:min val="0"/>
        </c:scaling>
        <c:delete val="1"/>
        <c:axPos val="t"/>
        <c:numFmt formatCode="0%" sourceLinked="1"/>
        <c:majorTickMark val="out"/>
        <c:minorTickMark val="none"/>
        <c:tickLblPos val="nextTo"/>
        <c:crossAx val="1419409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val>
            <c:numRef>
              <c:f>Processing!$D$6</c:f>
              <c:numCache>
                <c:formatCode>0%</c:formatCode>
                <c:ptCount val="1"/>
                <c:pt idx="0">
                  <c:v>0.05</c:v>
                </c:pt>
              </c:numCache>
            </c:numRef>
          </c:val>
          <c:extLst>
            <c:ext xmlns:c16="http://schemas.microsoft.com/office/drawing/2014/chart" uri="{C3380CC4-5D6E-409C-BE32-E72D297353CC}">
              <c16:uniqueId val="{00000000-7D92-4F5F-9351-15F8B6245887}"/>
            </c:ext>
          </c:extLst>
        </c:ser>
        <c:ser>
          <c:idx val="1"/>
          <c:order val="1"/>
          <c:spPr>
            <a:solidFill>
              <a:schemeClr val="accent2"/>
            </a:solidFill>
            <a:ln w="88900">
              <a:gradFill>
                <a:gsLst>
                  <a:gs pos="0">
                    <a:srgbClr val="0099CC"/>
                  </a:gs>
                  <a:gs pos="100000">
                    <a:srgbClr val="01EFFA"/>
                  </a:gs>
                </a:gsLst>
                <a:lin ang="0" scaled="0"/>
              </a:gradFill>
            </a:ln>
            <a:effectLst/>
          </c:spPr>
          <c:invertIfNegative val="0"/>
          <c:val>
            <c:numRef>
              <c:f>Processing!$E$6</c:f>
              <c:numCache>
                <c:formatCode>0%</c:formatCode>
                <c:ptCount val="1"/>
                <c:pt idx="0">
                  <c:v>1.0915684523809523</c:v>
                </c:pt>
              </c:numCache>
            </c:numRef>
          </c:val>
          <c:extLst>
            <c:ext xmlns:c16="http://schemas.microsoft.com/office/drawing/2014/chart" uri="{C3380CC4-5D6E-409C-BE32-E72D297353CC}">
              <c16:uniqueId val="{00000001-7D92-4F5F-9351-15F8B6245887}"/>
            </c:ext>
          </c:extLst>
        </c:ser>
        <c:ser>
          <c:idx val="2"/>
          <c:order val="2"/>
          <c:spPr>
            <a:solidFill>
              <a:schemeClr val="accent3"/>
            </a:solidFill>
            <a:ln>
              <a:noFill/>
            </a:ln>
            <a:effectLst/>
          </c:spPr>
          <c:invertIfNegative val="0"/>
          <c:dPt>
            <c:idx val="0"/>
            <c:invertIfNegative val="0"/>
            <c:bubble3D val="0"/>
            <c:spPr>
              <a:noFill/>
              <a:ln>
                <a:noFill/>
              </a:ln>
              <a:effectLst/>
            </c:spPr>
            <c:extLst>
              <c:ext xmlns:c16="http://schemas.microsoft.com/office/drawing/2014/chart" uri="{C3380CC4-5D6E-409C-BE32-E72D297353CC}">
                <c16:uniqueId val="{00000003-7D92-4F5F-9351-15F8B6245887}"/>
              </c:ext>
            </c:extLst>
          </c:dPt>
          <c:val>
            <c:numRef>
              <c:f>Processing!$F$6</c:f>
              <c:numCache>
                <c:formatCode>0%</c:formatCode>
                <c:ptCount val="1"/>
                <c:pt idx="0">
                  <c:v>-9.1568452380952348E-2</c:v>
                </c:pt>
              </c:numCache>
            </c:numRef>
          </c:val>
          <c:extLst>
            <c:ext xmlns:c16="http://schemas.microsoft.com/office/drawing/2014/chart" uri="{C3380CC4-5D6E-409C-BE32-E72D297353CC}">
              <c16:uniqueId val="{00000004-7D92-4F5F-9351-15F8B6245887}"/>
            </c:ext>
          </c:extLst>
        </c:ser>
        <c:dLbls>
          <c:showLegendKey val="0"/>
          <c:showVal val="0"/>
          <c:showCatName val="0"/>
          <c:showSerName val="0"/>
          <c:showPercent val="0"/>
          <c:showBubbleSize val="0"/>
        </c:dLbls>
        <c:gapWidth val="500"/>
        <c:overlap val="100"/>
        <c:axId val="1419348976"/>
        <c:axId val="1419375376"/>
      </c:barChart>
      <c:catAx>
        <c:axId val="1419348976"/>
        <c:scaling>
          <c:orientation val="minMax"/>
        </c:scaling>
        <c:delete val="1"/>
        <c:axPos val="l"/>
        <c:majorTickMark val="out"/>
        <c:minorTickMark val="none"/>
        <c:tickLblPos val="nextTo"/>
        <c:crossAx val="1419375376"/>
        <c:crosses val="autoZero"/>
        <c:auto val="1"/>
        <c:lblAlgn val="ctr"/>
        <c:lblOffset val="100"/>
        <c:noMultiLvlLbl val="0"/>
      </c:catAx>
      <c:valAx>
        <c:axId val="1419375376"/>
        <c:scaling>
          <c:orientation val="minMax"/>
          <c:max val="1.1000000000000001"/>
          <c:min val="0"/>
        </c:scaling>
        <c:delete val="1"/>
        <c:axPos val="b"/>
        <c:numFmt formatCode="0%" sourceLinked="1"/>
        <c:majorTickMark val="out"/>
        <c:minorTickMark val="none"/>
        <c:tickLblPos val="nextTo"/>
        <c:crossAx val="1419348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Processing!$O$26</c:f>
              <c:strCache>
                <c:ptCount val="1"/>
                <c:pt idx="0">
                  <c:v>Goals Plan</c:v>
                </c:pt>
              </c:strCache>
            </c:strRef>
          </c:tx>
          <c:spPr>
            <a:gradFill flip="none" rotWithShape="1">
              <a:gsLst>
                <a:gs pos="0">
                  <a:srgbClr val="5B8AFF"/>
                </a:gs>
                <a:gs pos="100000">
                  <a:srgbClr val="3B73FF"/>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Processing!$O$27:$O$29</c:f>
              <c:numCache>
                <c:formatCode>General</c:formatCode>
                <c:ptCount val="3"/>
                <c:pt idx="0">
                  <c:v>7100</c:v>
                </c:pt>
                <c:pt idx="1">
                  <c:v>12500</c:v>
                </c:pt>
                <c:pt idx="2">
                  <c:v>17000</c:v>
                </c:pt>
              </c:numCache>
            </c:numRef>
          </c:val>
          <c:extLst>
            <c:ext xmlns:c16="http://schemas.microsoft.com/office/drawing/2014/chart" uri="{C3380CC4-5D6E-409C-BE32-E72D297353CC}">
              <c16:uniqueId val="{00000000-EB79-415F-9227-498D9BE31677}"/>
            </c:ext>
          </c:extLst>
        </c:ser>
        <c:ser>
          <c:idx val="1"/>
          <c:order val="1"/>
          <c:tx>
            <c:strRef>
              <c:f>Processing!$P$26</c:f>
              <c:strCache>
                <c:ptCount val="1"/>
                <c:pt idx="0">
                  <c:v>Actual</c:v>
                </c:pt>
              </c:strCache>
            </c:strRef>
          </c:tx>
          <c:spPr>
            <a:noFill/>
            <a:ln>
              <a:solidFill>
                <a:srgbClr val="5882B3">
                  <a:alpha val="70000"/>
                </a:srgbClr>
              </a:solidFill>
            </a:ln>
            <a:effectLst/>
          </c:spPr>
          <c:invertIfNegative val="0"/>
          <c:dLbls>
            <c:dLbl>
              <c:idx val="0"/>
              <c:tx>
                <c:rich>
                  <a:bodyPr/>
                  <a:lstStyle/>
                  <a:p>
                    <a:fld id="{396BE382-D20B-491E-82A3-1D67036A2DD0}" type="CELLRANGE">
                      <a:rPr lang="en-US"/>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B79-415F-9227-498D9BE31677}"/>
                </c:ext>
              </c:extLst>
            </c:dLbl>
            <c:dLbl>
              <c:idx val="1"/>
              <c:tx>
                <c:rich>
                  <a:bodyPr/>
                  <a:lstStyle/>
                  <a:p>
                    <a:fld id="{6A270A9A-CF0A-4C55-8C01-7847F43E5072}"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B79-415F-9227-498D9BE31677}"/>
                </c:ext>
              </c:extLst>
            </c:dLbl>
            <c:dLbl>
              <c:idx val="2"/>
              <c:tx>
                <c:rich>
                  <a:bodyPr/>
                  <a:lstStyle/>
                  <a:p>
                    <a:fld id="{3538407F-DD75-4333-94AC-809562CCFB11}"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EB79-415F-9227-498D9BE316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334F67"/>
                    </a:solidFill>
                    <a:latin typeface="+mn-lt"/>
                    <a:ea typeface="+mn-ea"/>
                    <a:cs typeface="+mn-cs"/>
                  </a:defRPr>
                </a:pPr>
                <a:endParaRPr lang="ru-RU"/>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Processing!$N$27:$N$29</c:f>
              <c:numCache>
                <c:formatCode>General</c:formatCode>
                <c:ptCount val="3"/>
                <c:pt idx="0">
                  <c:v>2028</c:v>
                </c:pt>
                <c:pt idx="1">
                  <c:v>2029</c:v>
                </c:pt>
                <c:pt idx="2">
                  <c:v>2030</c:v>
                </c:pt>
              </c:numCache>
            </c:numRef>
          </c:cat>
          <c:val>
            <c:numRef>
              <c:f>Processing!$P$27:$P$29</c:f>
              <c:numCache>
                <c:formatCode>General</c:formatCode>
                <c:ptCount val="3"/>
                <c:pt idx="0">
                  <c:v>6880</c:v>
                </c:pt>
                <c:pt idx="1">
                  <c:v>11992</c:v>
                </c:pt>
                <c:pt idx="2">
                  <c:v>17507</c:v>
                </c:pt>
              </c:numCache>
            </c:numRef>
          </c:val>
          <c:extLst>
            <c:ext xmlns:c15="http://schemas.microsoft.com/office/drawing/2012/chart" uri="{02D57815-91ED-43cb-92C2-25804820EDAC}">
              <c15:datalabelsRange>
                <c15:f>Processing!$S$27:$S$29</c15:f>
                <c15:dlblRangeCache>
                  <c:ptCount val="3"/>
                  <c:pt idx="1">
                    <c:v>$12.0k</c:v>
                  </c:pt>
                </c15:dlblRangeCache>
              </c15:datalabelsRange>
            </c:ext>
            <c:ext xmlns:c16="http://schemas.microsoft.com/office/drawing/2014/chart" uri="{C3380CC4-5D6E-409C-BE32-E72D297353CC}">
              <c16:uniqueId val="{00000004-EB79-415F-9227-498D9BE31677}"/>
            </c:ext>
          </c:extLst>
        </c:ser>
        <c:dLbls>
          <c:showLegendKey val="0"/>
          <c:showVal val="0"/>
          <c:showCatName val="0"/>
          <c:showSerName val="0"/>
          <c:showPercent val="0"/>
          <c:showBubbleSize val="0"/>
        </c:dLbls>
        <c:gapWidth val="219"/>
        <c:overlap val="-27"/>
        <c:axId val="1135221823"/>
        <c:axId val="1135229023"/>
      </c:barChart>
      <c:barChart>
        <c:barDir val="col"/>
        <c:grouping val="clustered"/>
        <c:varyColors val="0"/>
        <c:ser>
          <c:idx val="2"/>
          <c:order val="2"/>
          <c:tx>
            <c:strRef>
              <c:f>Processing!$Q$26</c:f>
              <c:strCache>
                <c:ptCount val="1"/>
                <c:pt idx="0">
                  <c:v>Current0</c:v>
                </c:pt>
              </c:strCache>
            </c:strRef>
          </c:tx>
          <c:spPr>
            <a:solidFill>
              <a:schemeClr val="accent3"/>
            </a:solidFill>
            <a:ln>
              <a:noFill/>
            </a:ln>
            <a:effectLst/>
          </c:spPr>
          <c:invertIfNegative val="0"/>
          <c:cat>
            <c:numRef>
              <c:f>Processing!$N$27:$N$29</c:f>
              <c:numCache>
                <c:formatCode>General</c:formatCode>
                <c:ptCount val="3"/>
                <c:pt idx="0">
                  <c:v>2028</c:v>
                </c:pt>
                <c:pt idx="1">
                  <c:v>2029</c:v>
                </c:pt>
                <c:pt idx="2">
                  <c:v>2030</c:v>
                </c:pt>
              </c:numCache>
            </c:numRef>
          </c:cat>
          <c:val>
            <c:numRef>
              <c:f>Processing!$Q$27:$Q$29</c:f>
              <c:numCache>
                <c:formatCode>General</c:formatCode>
                <c:ptCount val="3"/>
                <c:pt idx="0">
                  <c:v>0</c:v>
                </c:pt>
                <c:pt idx="1">
                  <c:v>0</c:v>
                </c:pt>
                <c:pt idx="2">
                  <c:v>0</c:v>
                </c:pt>
              </c:numCache>
            </c:numRef>
          </c:val>
          <c:extLst>
            <c:ext xmlns:c16="http://schemas.microsoft.com/office/drawing/2014/chart" uri="{C3380CC4-5D6E-409C-BE32-E72D297353CC}">
              <c16:uniqueId val="{00000005-EB79-415F-9227-498D9BE31677}"/>
            </c:ext>
          </c:extLst>
        </c:ser>
        <c:ser>
          <c:idx val="3"/>
          <c:order val="3"/>
          <c:tx>
            <c:strRef>
              <c:f>Processing!$R$26</c:f>
              <c:strCache>
                <c:ptCount val="1"/>
                <c:pt idx="0">
                  <c:v>Current</c:v>
                </c:pt>
              </c:strCache>
            </c:strRef>
          </c:tx>
          <c:spPr>
            <a:gradFill flip="none" rotWithShape="1">
              <a:gsLst>
                <a:gs pos="0">
                  <a:srgbClr val="01EFFA"/>
                </a:gs>
                <a:gs pos="100000">
                  <a:srgbClr val="01C7D1"/>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Processing!$R$27:$R$29</c:f>
              <c:numCache>
                <c:formatCode>General</c:formatCode>
                <c:ptCount val="3"/>
                <c:pt idx="0">
                  <c:v>#N/A</c:v>
                </c:pt>
                <c:pt idx="1">
                  <c:v>11992</c:v>
                </c:pt>
                <c:pt idx="2">
                  <c:v>#N/A</c:v>
                </c:pt>
              </c:numCache>
            </c:numRef>
          </c:val>
          <c:extLst>
            <c:ext xmlns:c16="http://schemas.microsoft.com/office/drawing/2014/chart" uri="{C3380CC4-5D6E-409C-BE32-E72D297353CC}">
              <c16:uniqueId val="{00000006-EB79-415F-9227-498D9BE31677}"/>
            </c:ext>
          </c:extLst>
        </c:ser>
        <c:dLbls>
          <c:showLegendKey val="0"/>
          <c:showVal val="0"/>
          <c:showCatName val="0"/>
          <c:showSerName val="0"/>
          <c:showPercent val="0"/>
          <c:showBubbleSize val="0"/>
        </c:dLbls>
        <c:gapWidth val="219"/>
        <c:overlap val="-27"/>
        <c:axId val="2082594688"/>
        <c:axId val="2082608128"/>
      </c:barChart>
      <c:catAx>
        <c:axId val="113522182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35229023"/>
        <c:crosses val="autoZero"/>
        <c:auto val="1"/>
        <c:lblAlgn val="ctr"/>
        <c:lblOffset val="100"/>
        <c:noMultiLvlLbl val="0"/>
      </c:catAx>
      <c:valAx>
        <c:axId val="1135229023"/>
        <c:scaling>
          <c:orientation val="minMax"/>
        </c:scaling>
        <c:delete val="1"/>
        <c:axPos val="l"/>
        <c:numFmt formatCode="General" sourceLinked="1"/>
        <c:majorTickMark val="none"/>
        <c:minorTickMark val="none"/>
        <c:tickLblPos val="nextTo"/>
        <c:crossAx val="1135221823"/>
        <c:crosses val="autoZero"/>
        <c:crossBetween val="between"/>
      </c:valAx>
      <c:valAx>
        <c:axId val="2082608128"/>
        <c:scaling>
          <c:orientation val="minMax"/>
        </c:scaling>
        <c:delete val="1"/>
        <c:axPos val="r"/>
        <c:numFmt formatCode="General" sourceLinked="1"/>
        <c:majorTickMark val="out"/>
        <c:minorTickMark val="none"/>
        <c:tickLblPos val="nextTo"/>
        <c:crossAx val="2082594688"/>
        <c:crosses val="max"/>
        <c:crossBetween val="between"/>
      </c:valAx>
      <c:catAx>
        <c:axId val="2082594688"/>
        <c:scaling>
          <c:orientation val="minMax"/>
        </c:scaling>
        <c:delete val="1"/>
        <c:axPos val="b"/>
        <c:numFmt formatCode="General" sourceLinked="1"/>
        <c:majorTickMark val="out"/>
        <c:minorTickMark val="none"/>
        <c:tickLblPos val="nextTo"/>
        <c:crossAx val="2082608128"/>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w="12700">
              <a:solidFill>
                <a:schemeClr val="bg1"/>
              </a:solidFill>
            </a:ln>
          </c:spPr>
          <c:dPt>
            <c:idx val="0"/>
            <c:bubble3D val="0"/>
            <c:spPr>
              <a:solidFill>
                <a:srgbClr val="3B435B"/>
              </a:solidFill>
              <a:ln w="12700">
                <a:solidFill>
                  <a:schemeClr val="bg1"/>
                </a:solidFill>
              </a:ln>
              <a:effectLst/>
            </c:spPr>
            <c:extLst>
              <c:ext xmlns:c16="http://schemas.microsoft.com/office/drawing/2014/chart" uri="{C3380CC4-5D6E-409C-BE32-E72D297353CC}">
                <c16:uniqueId val="{00000001-A517-47EF-89F1-B6AC83077A84}"/>
              </c:ext>
            </c:extLst>
          </c:dPt>
          <c:dPt>
            <c:idx val="1"/>
            <c:bubble3D val="0"/>
            <c:spPr>
              <a:solidFill>
                <a:srgbClr val="5882B3"/>
              </a:solidFill>
              <a:ln w="12700">
                <a:solidFill>
                  <a:schemeClr val="bg1"/>
                </a:solidFill>
              </a:ln>
              <a:effectLst/>
            </c:spPr>
            <c:extLst>
              <c:ext xmlns:c16="http://schemas.microsoft.com/office/drawing/2014/chart" uri="{C3380CC4-5D6E-409C-BE32-E72D297353CC}">
                <c16:uniqueId val="{00000003-A517-47EF-89F1-B6AC83077A84}"/>
              </c:ext>
            </c:extLst>
          </c:dPt>
          <c:dPt>
            <c:idx val="2"/>
            <c:bubble3D val="0"/>
            <c:spPr>
              <a:solidFill>
                <a:srgbClr val="01EFFA"/>
              </a:solidFill>
              <a:ln w="12700">
                <a:solidFill>
                  <a:schemeClr val="bg1"/>
                </a:solidFill>
              </a:ln>
              <a:effectLst/>
            </c:spPr>
            <c:extLst>
              <c:ext xmlns:c16="http://schemas.microsoft.com/office/drawing/2014/chart" uri="{C3380CC4-5D6E-409C-BE32-E72D297353CC}">
                <c16:uniqueId val="{00000005-A517-47EF-89F1-B6AC83077A84}"/>
              </c:ext>
            </c:extLst>
          </c:dPt>
          <c:dPt>
            <c:idx val="3"/>
            <c:bubble3D val="0"/>
            <c:spPr>
              <a:solidFill>
                <a:srgbClr val="29A3FF"/>
              </a:solidFill>
              <a:ln w="12700">
                <a:solidFill>
                  <a:schemeClr val="bg1"/>
                </a:solidFill>
              </a:ln>
              <a:effectLst/>
            </c:spPr>
            <c:extLst>
              <c:ext xmlns:c16="http://schemas.microsoft.com/office/drawing/2014/chart" uri="{C3380CC4-5D6E-409C-BE32-E72D297353CC}">
                <c16:uniqueId val="{00000007-A517-47EF-89F1-B6AC83077A84}"/>
              </c:ext>
            </c:extLst>
          </c:dPt>
          <c:cat>
            <c:strRef>
              <c:f>Processing!$D$10:$D$13</c:f>
              <c:strCache>
                <c:ptCount val="4"/>
                <c:pt idx="0">
                  <c:v>Needs</c:v>
                </c:pt>
                <c:pt idx="1">
                  <c:v>Savings</c:v>
                </c:pt>
                <c:pt idx="2">
                  <c:v>Goal</c:v>
                </c:pt>
                <c:pt idx="3">
                  <c:v>Debts</c:v>
                </c:pt>
              </c:strCache>
            </c:strRef>
          </c:cat>
          <c:val>
            <c:numRef>
              <c:f>Processing!$E$10:$E$13</c:f>
              <c:numCache>
                <c:formatCode>0%</c:formatCode>
                <c:ptCount val="4"/>
                <c:pt idx="0">
                  <c:v>0.30594064918434388</c:v>
                </c:pt>
                <c:pt idx="1">
                  <c:v>0.19998886476254107</c:v>
                </c:pt>
                <c:pt idx="2">
                  <c:v>0.25054284282612327</c:v>
                </c:pt>
                <c:pt idx="3">
                  <c:v>0.2435276432269918</c:v>
                </c:pt>
              </c:numCache>
            </c:numRef>
          </c:val>
          <c:extLst>
            <c:ext xmlns:c16="http://schemas.microsoft.com/office/drawing/2014/chart" uri="{C3380CC4-5D6E-409C-BE32-E72D297353CC}">
              <c16:uniqueId val="{00000008-A517-47EF-89F1-B6AC83077A8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cat>
            <c:strRef>
              <c:f>Processing!$G$10:$G$11</c:f>
              <c:strCache>
                <c:ptCount val="2"/>
                <c:pt idx="0">
                  <c:v>Inflow</c:v>
                </c:pt>
                <c:pt idx="1">
                  <c:v>Outflow</c:v>
                </c:pt>
              </c:strCache>
            </c:strRef>
          </c:cat>
          <c:val>
            <c:numRef>
              <c:f>Processing!$H$10:$H$11</c:f>
              <c:numCache>
                <c:formatCode>0%</c:formatCode>
                <c:ptCount val="2"/>
                <c:pt idx="0">
                  <c:v>0.05</c:v>
                </c:pt>
                <c:pt idx="1">
                  <c:v>0.05</c:v>
                </c:pt>
              </c:numCache>
            </c:numRef>
          </c:val>
          <c:extLst>
            <c:ext xmlns:c16="http://schemas.microsoft.com/office/drawing/2014/chart" uri="{C3380CC4-5D6E-409C-BE32-E72D297353CC}">
              <c16:uniqueId val="{00000000-5CE4-466B-B22C-9DB6B5C7B1CC}"/>
            </c:ext>
          </c:extLst>
        </c:ser>
        <c:ser>
          <c:idx val="1"/>
          <c:order val="1"/>
          <c:spPr>
            <a:solidFill>
              <a:srgbClr val="F4F5FC"/>
            </a:solidFill>
            <a:ln w="101600" cap="rnd">
              <a:noFill/>
              <a:round/>
            </a:ln>
            <a:effectLst/>
          </c:spPr>
          <c:invertIfNegative val="0"/>
          <c:dPt>
            <c:idx val="0"/>
            <c:invertIfNegative val="0"/>
            <c:bubble3D val="0"/>
            <c:spPr>
              <a:solidFill>
                <a:srgbClr val="16BBC9"/>
              </a:solidFill>
              <a:ln w="101600" cap="rnd">
                <a:noFill/>
                <a:round/>
              </a:ln>
              <a:effectLst/>
            </c:spPr>
            <c:extLst>
              <c:ext xmlns:c16="http://schemas.microsoft.com/office/drawing/2014/chart" uri="{C3380CC4-5D6E-409C-BE32-E72D297353CC}">
                <c16:uniqueId val="{00000002-5CE4-466B-B22C-9DB6B5C7B1CC}"/>
              </c:ext>
            </c:extLst>
          </c:dPt>
          <c:dPt>
            <c:idx val="1"/>
            <c:invertIfNegative val="0"/>
            <c:bubble3D val="0"/>
            <c:spPr>
              <a:solidFill>
                <a:srgbClr val="29A3FF"/>
              </a:solidFill>
              <a:ln w="101600" cap="rnd">
                <a:noFill/>
                <a:round/>
              </a:ln>
              <a:effectLst/>
            </c:spPr>
            <c:extLst>
              <c:ext xmlns:c16="http://schemas.microsoft.com/office/drawing/2014/chart" uri="{C3380CC4-5D6E-409C-BE32-E72D297353CC}">
                <c16:uniqueId val="{00000004-5CE4-466B-B22C-9DB6B5C7B1CC}"/>
              </c:ext>
            </c:extLst>
          </c:dPt>
          <c:cat>
            <c:strRef>
              <c:f>Processing!$G$10:$G$11</c:f>
              <c:strCache>
                <c:ptCount val="2"/>
                <c:pt idx="0">
                  <c:v>Inflow</c:v>
                </c:pt>
                <c:pt idx="1">
                  <c:v>Outflow</c:v>
                </c:pt>
              </c:strCache>
            </c:strRef>
          </c:cat>
          <c:val>
            <c:numRef>
              <c:f>Processing!$I$10:$I$11</c:f>
              <c:numCache>
                <c:formatCode>0%</c:formatCode>
                <c:ptCount val="2"/>
                <c:pt idx="0">
                  <c:v>0.54919108001749017</c:v>
                </c:pt>
                <c:pt idx="1">
                  <c:v>0.45080891998250983</c:v>
                </c:pt>
              </c:numCache>
            </c:numRef>
          </c:val>
          <c:extLst>
            <c:ext xmlns:c16="http://schemas.microsoft.com/office/drawing/2014/chart" uri="{C3380CC4-5D6E-409C-BE32-E72D297353CC}">
              <c16:uniqueId val="{00000005-5CE4-466B-B22C-9DB6B5C7B1CC}"/>
            </c:ext>
          </c:extLst>
        </c:ser>
        <c:ser>
          <c:idx val="2"/>
          <c:order val="2"/>
          <c:spPr>
            <a:noFill/>
            <a:ln>
              <a:noFill/>
            </a:ln>
            <a:effectLst/>
          </c:spPr>
          <c:invertIfNegative val="0"/>
          <c:cat>
            <c:strRef>
              <c:f>Processing!$G$10:$G$11</c:f>
              <c:strCache>
                <c:ptCount val="2"/>
                <c:pt idx="0">
                  <c:v>Inflow</c:v>
                </c:pt>
                <c:pt idx="1">
                  <c:v>Outflow</c:v>
                </c:pt>
              </c:strCache>
            </c:strRef>
          </c:cat>
          <c:val>
            <c:numRef>
              <c:f>Processing!$J$10:$J$11</c:f>
              <c:numCache>
                <c:formatCode>0%</c:formatCode>
                <c:ptCount val="2"/>
                <c:pt idx="0">
                  <c:v>0.45080891998250983</c:v>
                </c:pt>
                <c:pt idx="1">
                  <c:v>0.54919108001749017</c:v>
                </c:pt>
              </c:numCache>
            </c:numRef>
          </c:val>
          <c:extLst>
            <c:ext xmlns:c16="http://schemas.microsoft.com/office/drawing/2014/chart" uri="{C3380CC4-5D6E-409C-BE32-E72D297353CC}">
              <c16:uniqueId val="{00000006-5CE4-466B-B22C-9DB6B5C7B1CC}"/>
            </c:ext>
          </c:extLst>
        </c:ser>
        <c:dLbls>
          <c:showLegendKey val="0"/>
          <c:showVal val="0"/>
          <c:showCatName val="0"/>
          <c:showSerName val="0"/>
          <c:showPercent val="0"/>
          <c:showBubbleSize val="0"/>
        </c:dLbls>
        <c:gapWidth val="500"/>
        <c:overlap val="100"/>
        <c:axId val="1283023552"/>
        <c:axId val="1283036512"/>
      </c:barChart>
      <c:catAx>
        <c:axId val="1283023552"/>
        <c:scaling>
          <c:orientation val="maxMin"/>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283036512"/>
        <c:crosses val="autoZero"/>
        <c:auto val="1"/>
        <c:lblAlgn val="ctr"/>
        <c:lblOffset val="100"/>
        <c:noMultiLvlLbl val="0"/>
      </c:catAx>
      <c:valAx>
        <c:axId val="1283036512"/>
        <c:scaling>
          <c:orientation val="minMax"/>
          <c:max val="1"/>
          <c:min val="0"/>
        </c:scaling>
        <c:delete val="1"/>
        <c:axPos val="t"/>
        <c:numFmt formatCode="0%" sourceLinked="1"/>
        <c:majorTickMark val="none"/>
        <c:minorTickMark val="none"/>
        <c:tickLblPos val="nextTo"/>
        <c:crossAx val="12830235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23000">
                  <a:schemeClr val="tx2">
                    <a:lumMod val="75000"/>
                    <a:lumOff val="25000"/>
                  </a:schemeClr>
                </a:gs>
                <a:gs pos="83000">
                  <a:srgbClr val="045275">
                    <a:alpha val="0"/>
                  </a:srgbClr>
                </a:gs>
              </a:gsLst>
              <a:path path="circle">
                <a:fillToRect l="50000" t="-80000" r="50000" b="180000"/>
              </a:path>
              <a:tileRect/>
            </a:gradFill>
            <a:ln>
              <a:noFill/>
            </a:ln>
            <a:effectLst/>
          </c:spPr>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extLst>
            <c:ext xmlns:c16="http://schemas.microsoft.com/office/drawing/2014/chart" uri="{C3380CC4-5D6E-409C-BE32-E72D297353CC}">
              <c16:uniqueId val="{00000000-113D-4C7F-9E66-53565B5BB763}"/>
            </c:ext>
          </c:extLst>
        </c:ser>
        <c:dLbls>
          <c:showLegendKey val="0"/>
          <c:showVal val="0"/>
          <c:showCatName val="0"/>
          <c:showSerName val="0"/>
          <c:showPercent val="0"/>
          <c:showBubbleSize val="0"/>
        </c:dLbls>
        <c:axId val="1124306239"/>
        <c:axId val="1124306719"/>
      </c:areaChart>
      <c:lineChart>
        <c:grouping val="standard"/>
        <c:varyColors val="0"/>
        <c:ser>
          <c:idx val="0"/>
          <c:order val="0"/>
          <c:tx>
            <c:strRef>
              <c:f>Processing!$B$1</c:f>
              <c:strCache>
                <c:ptCount val="1"/>
                <c:pt idx="0">
                  <c:v>Value</c:v>
                </c:pt>
              </c:strCache>
            </c:strRef>
          </c:tx>
          <c:spPr>
            <a:ln w="19050" cap="rnd">
              <a:gradFill>
                <a:gsLst>
                  <a:gs pos="28000">
                    <a:srgbClr val="29A3FF"/>
                  </a:gs>
                  <a:gs pos="70000">
                    <a:srgbClr val="01EFFA"/>
                  </a:gs>
                </a:gsLst>
                <a:lin ang="0" scaled="0"/>
              </a:gradFill>
              <a:round/>
            </a:ln>
            <a:effectLst/>
          </c:spPr>
          <c:marker>
            <c:symbol val="none"/>
          </c:marker>
          <c:cat>
            <c:strRef>
              <c:f>Processing!$A$2:$A$13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smooth val="1"/>
          <c:extLst>
            <c:ext xmlns:c16="http://schemas.microsoft.com/office/drawing/2014/chart" uri="{C3380CC4-5D6E-409C-BE32-E72D297353CC}">
              <c16:uniqueId val="{00000001-113D-4C7F-9E66-53565B5BB763}"/>
            </c:ext>
          </c:extLst>
        </c:ser>
        <c:dLbls>
          <c:showLegendKey val="0"/>
          <c:showVal val="0"/>
          <c:showCatName val="0"/>
          <c:showSerName val="0"/>
          <c:showPercent val="0"/>
          <c:showBubbleSize val="0"/>
        </c:dLbls>
        <c:marker val="1"/>
        <c:smooth val="0"/>
        <c:axId val="1124306239"/>
        <c:axId val="1124306719"/>
      </c:lineChart>
      <c:scatterChart>
        <c:scatterStyle val="lineMarker"/>
        <c:varyColors val="0"/>
        <c:ser>
          <c:idx val="2"/>
          <c:order val="2"/>
          <c:tx>
            <c:strRef>
              <c:f>Processing!$C$1</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01EFFA"/>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0"/>
            <c:plus>
              <c:numLit>
                <c:formatCode>General</c:formatCode>
                <c:ptCount val="1"/>
                <c:pt idx="0">
                  <c:v>1</c:v>
                </c:pt>
              </c:numLit>
            </c:plus>
            <c:minus>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minus>
            <c:spPr>
              <a:noFill/>
              <a:ln w="9525" cap="flat" cmpd="sng" algn="ctr">
                <a:gradFill>
                  <a:gsLst>
                    <a:gs pos="0">
                      <a:srgbClr val="01EFFA"/>
                    </a:gs>
                    <a:gs pos="90000">
                      <a:srgbClr val="01EFFA">
                        <a:alpha val="0"/>
                      </a:srgbClr>
                    </a:gs>
                  </a:gsLst>
                  <a:lin ang="5400000" scaled="1"/>
                </a:gradFill>
                <a:round/>
              </a:ln>
              <a:effectLst/>
            </c:spPr>
          </c:errBars>
          <c:yVal>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yVal>
          <c:smooth val="0"/>
          <c:extLst>
            <c:ext xmlns:c16="http://schemas.microsoft.com/office/drawing/2014/chart" uri="{C3380CC4-5D6E-409C-BE32-E72D297353CC}">
              <c16:uniqueId val="{00000002-113D-4C7F-9E66-53565B5BB763}"/>
            </c:ext>
          </c:extLst>
        </c:ser>
        <c:dLbls>
          <c:showLegendKey val="0"/>
          <c:showVal val="0"/>
          <c:showCatName val="0"/>
          <c:showSerName val="0"/>
          <c:showPercent val="0"/>
          <c:showBubbleSize val="0"/>
        </c:dLbls>
        <c:axId val="1124306239"/>
        <c:axId val="1124306719"/>
      </c:scatterChart>
      <c:catAx>
        <c:axId val="1124306239"/>
        <c:scaling>
          <c:orientation val="minMax"/>
        </c:scaling>
        <c:delete val="1"/>
        <c:axPos val="b"/>
        <c:numFmt formatCode="General" sourceLinked="1"/>
        <c:majorTickMark val="none"/>
        <c:minorTickMark val="none"/>
        <c:tickLblPos val="nextTo"/>
        <c:crossAx val="1124306719"/>
        <c:crosses val="autoZero"/>
        <c:auto val="1"/>
        <c:lblAlgn val="ctr"/>
        <c:lblOffset val="100"/>
        <c:noMultiLvlLbl val="0"/>
      </c:catAx>
      <c:valAx>
        <c:axId val="1124306719"/>
        <c:scaling>
          <c:orientation val="minMax"/>
        </c:scaling>
        <c:delete val="1"/>
        <c:axPos val="l"/>
        <c:numFmt formatCode="General" sourceLinked="1"/>
        <c:majorTickMark val="none"/>
        <c:minorTickMark val="none"/>
        <c:tickLblPos val="nextTo"/>
        <c:crossAx val="1124306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7FAAEC"/>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Processing!$E$2:$E$5</c:f>
              <c:numCache>
                <c:formatCode>0%</c:formatCode>
                <c:ptCount val="4"/>
                <c:pt idx="0">
                  <c:v>1.1308571428571428</c:v>
                </c:pt>
                <c:pt idx="1">
                  <c:v>0.97624999999999995</c:v>
                </c:pt>
                <c:pt idx="2">
                  <c:v>1.0596666666666668</c:v>
                </c:pt>
                <c:pt idx="3">
                  <c:v>1.1995</c:v>
                </c:pt>
              </c:numCache>
            </c:numRef>
          </c:val>
          <c:extLst>
            <c:ext xmlns:c16="http://schemas.microsoft.com/office/drawing/2014/chart" uri="{C3380CC4-5D6E-409C-BE32-E72D297353CC}">
              <c16:uniqueId val="{00000000-44C0-4F1A-9D7A-53749B40BA35}"/>
            </c:ext>
          </c:extLst>
        </c:ser>
        <c:ser>
          <c:idx val="1"/>
          <c:order val="1"/>
          <c:spPr>
            <a:solidFill>
              <a:srgbClr val="DDE6F2"/>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Processing!$F$2:$F$5</c:f>
              <c:numCache>
                <c:formatCode>0%</c:formatCode>
                <c:ptCount val="4"/>
                <c:pt idx="0">
                  <c:v>0</c:v>
                </c:pt>
                <c:pt idx="1">
                  <c:v>2.3750000000000049E-2</c:v>
                </c:pt>
                <c:pt idx="2">
                  <c:v>0</c:v>
                </c:pt>
                <c:pt idx="3">
                  <c:v>0</c:v>
                </c:pt>
              </c:numCache>
            </c:numRef>
          </c:val>
          <c:extLst>
            <c:ext xmlns:c16="http://schemas.microsoft.com/office/drawing/2014/chart" uri="{C3380CC4-5D6E-409C-BE32-E72D297353CC}">
              <c16:uniqueId val="{00000001-44C0-4F1A-9D7A-53749B40BA35}"/>
            </c:ext>
          </c:extLst>
        </c:ser>
        <c:dLbls>
          <c:showLegendKey val="0"/>
          <c:showVal val="0"/>
          <c:showCatName val="0"/>
          <c:showSerName val="0"/>
          <c:showPercent val="0"/>
          <c:showBubbleSize val="0"/>
        </c:dLbls>
        <c:gapWidth val="500"/>
        <c:overlap val="100"/>
        <c:axId val="1419409936"/>
        <c:axId val="1419429136"/>
      </c:barChart>
      <c:catAx>
        <c:axId val="1419409936"/>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419429136"/>
        <c:crosses val="autoZero"/>
        <c:auto val="1"/>
        <c:lblAlgn val="ctr"/>
        <c:lblOffset val="100"/>
        <c:noMultiLvlLbl val="0"/>
      </c:catAx>
      <c:valAx>
        <c:axId val="1419429136"/>
        <c:scaling>
          <c:orientation val="minMax"/>
          <c:min val="0"/>
        </c:scaling>
        <c:delete val="1"/>
        <c:axPos val="t"/>
        <c:numFmt formatCode="0%" sourceLinked="1"/>
        <c:majorTickMark val="out"/>
        <c:minorTickMark val="none"/>
        <c:tickLblPos val="nextTo"/>
        <c:crossAx val="1419409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val>
            <c:numRef>
              <c:f>Processing!$D$6</c:f>
              <c:numCache>
                <c:formatCode>0%</c:formatCode>
                <c:ptCount val="1"/>
                <c:pt idx="0">
                  <c:v>0.05</c:v>
                </c:pt>
              </c:numCache>
            </c:numRef>
          </c:val>
          <c:extLst>
            <c:ext xmlns:c16="http://schemas.microsoft.com/office/drawing/2014/chart" uri="{C3380CC4-5D6E-409C-BE32-E72D297353CC}">
              <c16:uniqueId val="{00000000-3F1F-4B89-9E16-B3C589FD6271}"/>
            </c:ext>
          </c:extLst>
        </c:ser>
        <c:ser>
          <c:idx val="1"/>
          <c:order val="1"/>
          <c:spPr>
            <a:solidFill>
              <a:schemeClr val="accent2"/>
            </a:solidFill>
            <a:ln w="88900">
              <a:gradFill>
                <a:gsLst>
                  <a:gs pos="0">
                    <a:srgbClr val="0099CC"/>
                  </a:gs>
                  <a:gs pos="100000">
                    <a:srgbClr val="01EFFA"/>
                  </a:gs>
                </a:gsLst>
                <a:lin ang="0" scaled="0"/>
              </a:gradFill>
            </a:ln>
            <a:effectLst/>
          </c:spPr>
          <c:invertIfNegative val="0"/>
          <c:val>
            <c:numRef>
              <c:f>Processing!$E$6</c:f>
              <c:numCache>
                <c:formatCode>0%</c:formatCode>
                <c:ptCount val="1"/>
                <c:pt idx="0">
                  <c:v>1.0915684523809523</c:v>
                </c:pt>
              </c:numCache>
            </c:numRef>
          </c:val>
          <c:extLst>
            <c:ext xmlns:c16="http://schemas.microsoft.com/office/drawing/2014/chart" uri="{C3380CC4-5D6E-409C-BE32-E72D297353CC}">
              <c16:uniqueId val="{00000001-3F1F-4B89-9E16-B3C589FD6271}"/>
            </c:ext>
          </c:extLst>
        </c:ser>
        <c:ser>
          <c:idx val="2"/>
          <c:order val="2"/>
          <c:spPr>
            <a:solidFill>
              <a:schemeClr val="accent3"/>
            </a:solidFill>
            <a:ln>
              <a:noFill/>
            </a:ln>
            <a:effectLst/>
          </c:spPr>
          <c:invertIfNegative val="0"/>
          <c:dPt>
            <c:idx val="0"/>
            <c:invertIfNegative val="0"/>
            <c:bubble3D val="0"/>
            <c:spPr>
              <a:noFill/>
              <a:ln>
                <a:noFill/>
              </a:ln>
              <a:effectLst/>
            </c:spPr>
            <c:extLst>
              <c:ext xmlns:c16="http://schemas.microsoft.com/office/drawing/2014/chart" uri="{C3380CC4-5D6E-409C-BE32-E72D297353CC}">
                <c16:uniqueId val="{00000003-3F1F-4B89-9E16-B3C589FD6271}"/>
              </c:ext>
            </c:extLst>
          </c:dPt>
          <c:val>
            <c:numRef>
              <c:f>Processing!$F$6</c:f>
              <c:numCache>
                <c:formatCode>0%</c:formatCode>
                <c:ptCount val="1"/>
                <c:pt idx="0">
                  <c:v>-9.1568452380952348E-2</c:v>
                </c:pt>
              </c:numCache>
            </c:numRef>
          </c:val>
          <c:extLst>
            <c:ext xmlns:c16="http://schemas.microsoft.com/office/drawing/2014/chart" uri="{C3380CC4-5D6E-409C-BE32-E72D297353CC}">
              <c16:uniqueId val="{00000004-3F1F-4B89-9E16-B3C589FD6271}"/>
            </c:ext>
          </c:extLst>
        </c:ser>
        <c:dLbls>
          <c:showLegendKey val="0"/>
          <c:showVal val="0"/>
          <c:showCatName val="0"/>
          <c:showSerName val="0"/>
          <c:showPercent val="0"/>
          <c:showBubbleSize val="0"/>
        </c:dLbls>
        <c:gapWidth val="500"/>
        <c:overlap val="100"/>
        <c:axId val="1419348976"/>
        <c:axId val="1419375376"/>
      </c:barChart>
      <c:catAx>
        <c:axId val="1419348976"/>
        <c:scaling>
          <c:orientation val="minMax"/>
        </c:scaling>
        <c:delete val="1"/>
        <c:axPos val="l"/>
        <c:majorTickMark val="out"/>
        <c:minorTickMark val="none"/>
        <c:tickLblPos val="nextTo"/>
        <c:crossAx val="1419375376"/>
        <c:crosses val="autoZero"/>
        <c:auto val="1"/>
        <c:lblAlgn val="ctr"/>
        <c:lblOffset val="100"/>
        <c:noMultiLvlLbl val="0"/>
      </c:catAx>
      <c:valAx>
        <c:axId val="1419375376"/>
        <c:scaling>
          <c:orientation val="minMax"/>
          <c:max val="1.1000000000000001"/>
          <c:min val="0"/>
        </c:scaling>
        <c:delete val="1"/>
        <c:axPos val="b"/>
        <c:numFmt formatCode="0%" sourceLinked="1"/>
        <c:majorTickMark val="out"/>
        <c:minorTickMark val="none"/>
        <c:tickLblPos val="nextTo"/>
        <c:crossAx val="1419348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Processing!$D$8</c:f>
              <c:strCache>
                <c:ptCount val="1"/>
                <c:pt idx="0">
                  <c:v>Budget Load</c:v>
                </c:pt>
              </c:strCache>
            </c:strRef>
          </c:tx>
          <c:spPr>
            <a:solidFill>
              <a:schemeClr val="bg1"/>
            </a:solidFill>
            <a:ln>
              <a:noFill/>
            </a:ln>
          </c:spPr>
          <c:dPt>
            <c:idx val="0"/>
            <c:bubble3D val="0"/>
            <c:spPr>
              <a:solidFill>
                <a:schemeClr val="bg1"/>
              </a:solidFill>
              <a:ln w="19050">
                <a:noFill/>
              </a:ln>
              <a:effectLst/>
            </c:spPr>
            <c:extLst>
              <c:ext xmlns:c16="http://schemas.microsoft.com/office/drawing/2014/chart" uri="{C3380CC4-5D6E-409C-BE32-E72D297353CC}">
                <c16:uniqueId val="{00000001-1757-4BFF-882C-E24AED5DFF20}"/>
              </c:ext>
            </c:extLst>
          </c:dPt>
          <c:dPt>
            <c:idx val="1"/>
            <c:bubble3D val="0"/>
            <c:spPr>
              <a:solidFill>
                <a:schemeClr val="bg1">
                  <a:alpha val="20000"/>
                </a:schemeClr>
              </a:solidFill>
              <a:ln w="19050">
                <a:noFill/>
              </a:ln>
              <a:effectLst/>
            </c:spPr>
            <c:extLst>
              <c:ext xmlns:c16="http://schemas.microsoft.com/office/drawing/2014/chart" uri="{C3380CC4-5D6E-409C-BE32-E72D297353CC}">
                <c16:uniqueId val="{00000003-1757-4BFF-882C-E24AED5DFF20}"/>
              </c:ext>
            </c:extLst>
          </c:dPt>
          <c:val>
            <c:numRef>
              <c:f>Processing!$E$8:$F$8</c:f>
              <c:numCache>
                <c:formatCode>0%</c:formatCode>
                <c:ptCount val="2"/>
                <c:pt idx="0">
                  <c:v>0.18354640151515156</c:v>
                </c:pt>
                <c:pt idx="1">
                  <c:v>0.81645359848484844</c:v>
                </c:pt>
              </c:numCache>
            </c:numRef>
          </c:val>
          <c:extLst>
            <c:ext xmlns:c16="http://schemas.microsoft.com/office/drawing/2014/chart" uri="{C3380CC4-5D6E-409C-BE32-E72D297353CC}">
              <c16:uniqueId val="{00000004-1757-4BFF-882C-E24AED5DFF20}"/>
            </c:ext>
          </c:extLst>
        </c:ser>
        <c:dLbls>
          <c:showLegendKey val="0"/>
          <c:showVal val="0"/>
          <c:showCatName val="0"/>
          <c:showSerName val="0"/>
          <c:showPercent val="0"/>
          <c:showBubbleSize val="0"/>
          <c:showLeaderLines val="1"/>
        </c:dLbls>
        <c:firstSliceAng val="0"/>
        <c:holeSize val="9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cat>
            <c:strRef>
              <c:f>Processing!$G$10:$G$11</c:f>
              <c:strCache>
                <c:ptCount val="2"/>
                <c:pt idx="0">
                  <c:v>Inflow</c:v>
                </c:pt>
                <c:pt idx="1">
                  <c:v>Outflow</c:v>
                </c:pt>
              </c:strCache>
            </c:strRef>
          </c:cat>
          <c:val>
            <c:numRef>
              <c:f>Processing!$H$10:$H$11</c:f>
              <c:numCache>
                <c:formatCode>0%</c:formatCode>
                <c:ptCount val="2"/>
                <c:pt idx="0">
                  <c:v>0.05</c:v>
                </c:pt>
                <c:pt idx="1">
                  <c:v>0.05</c:v>
                </c:pt>
              </c:numCache>
            </c:numRef>
          </c:val>
          <c:extLst>
            <c:ext xmlns:c16="http://schemas.microsoft.com/office/drawing/2014/chart" uri="{C3380CC4-5D6E-409C-BE32-E72D297353CC}">
              <c16:uniqueId val="{00000000-EB4E-4021-8690-B67CA65267F7}"/>
            </c:ext>
          </c:extLst>
        </c:ser>
        <c:ser>
          <c:idx val="1"/>
          <c:order val="1"/>
          <c:spPr>
            <a:solidFill>
              <a:srgbClr val="F4F5FC"/>
            </a:solidFill>
            <a:ln w="101600" cap="rnd">
              <a:noFill/>
              <a:round/>
            </a:ln>
            <a:effectLst/>
          </c:spPr>
          <c:invertIfNegative val="0"/>
          <c:dPt>
            <c:idx val="0"/>
            <c:invertIfNegative val="0"/>
            <c:bubble3D val="0"/>
            <c:spPr>
              <a:solidFill>
                <a:srgbClr val="16BBC9"/>
              </a:solidFill>
              <a:ln w="101600" cap="rnd">
                <a:noFill/>
                <a:round/>
              </a:ln>
              <a:effectLst/>
            </c:spPr>
            <c:extLst>
              <c:ext xmlns:c16="http://schemas.microsoft.com/office/drawing/2014/chart" uri="{C3380CC4-5D6E-409C-BE32-E72D297353CC}">
                <c16:uniqueId val="{00000003-EB4E-4021-8690-B67CA65267F7}"/>
              </c:ext>
            </c:extLst>
          </c:dPt>
          <c:dPt>
            <c:idx val="1"/>
            <c:invertIfNegative val="0"/>
            <c:bubble3D val="0"/>
            <c:spPr>
              <a:solidFill>
                <a:srgbClr val="29A3FF"/>
              </a:solidFill>
              <a:ln w="101600" cap="rnd">
                <a:noFill/>
                <a:round/>
              </a:ln>
              <a:effectLst/>
            </c:spPr>
            <c:extLst>
              <c:ext xmlns:c16="http://schemas.microsoft.com/office/drawing/2014/chart" uri="{C3380CC4-5D6E-409C-BE32-E72D297353CC}">
                <c16:uniqueId val="{00000004-EB4E-4021-8690-B67CA65267F7}"/>
              </c:ext>
            </c:extLst>
          </c:dPt>
          <c:cat>
            <c:strRef>
              <c:f>Processing!$G$10:$G$11</c:f>
              <c:strCache>
                <c:ptCount val="2"/>
                <c:pt idx="0">
                  <c:v>Inflow</c:v>
                </c:pt>
                <c:pt idx="1">
                  <c:v>Outflow</c:v>
                </c:pt>
              </c:strCache>
            </c:strRef>
          </c:cat>
          <c:val>
            <c:numRef>
              <c:f>Processing!$I$10:$I$11</c:f>
              <c:numCache>
                <c:formatCode>0%</c:formatCode>
                <c:ptCount val="2"/>
                <c:pt idx="0">
                  <c:v>0.54919108001749017</c:v>
                </c:pt>
                <c:pt idx="1">
                  <c:v>0.45080891998250983</c:v>
                </c:pt>
              </c:numCache>
            </c:numRef>
          </c:val>
          <c:extLst>
            <c:ext xmlns:c16="http://schemas.microsoft.com/office/drawing/2014/chart" uri="{C3380CC4-5D6E-409C-BE32-E72D297353CC}">
              <c16:uniqueId val="{00000001-EB4E-4021-8690-B67CA65267F7}"/>
            </c:ext>
          </c:extLst>
        </c:ser>
        <c:ser>
          <c:idx val="2"/>
          <c:order val="2"/>
          <c:spPr>
            <a:noFill/>
            <a:ln>
              <a:noFill/>
            </a:ln>
            <a:effectLst/>
          </c:spPr>
          <c:invertIfNegative val="0"/>
          <c:cat>
            <c:strRef>
              <c:f>Processing!$G$10:$G$11</c:f>
              <c:strCache>
                <c:ptCount val="2"/>
                <c:pt idx="0">
                  <c:v>Inflow</c:v>
                </c:pt>
                <c:pt idx="1">
                  <c:v>Outflow</c:v>
                </c:pt>
              </c:strCache>
            </c:strRef>
          </c:cat>
          <c:val>
            <c:numRef>
              <c:f>Processing!$J$10:$J$11</c:f>
              <c:numCache>
                <c:formatCode>0%</c:formatCode>
                <c:ptCount val="2"/>
                <c:pt idx="0">
                  <c:v>0.45080891998250983</c:v>
                </c:pt>
                <c:pt idx="1">
                  <c:v>0.54919108001749017</c:v>
                </c:pt>
              </c:numCache>
            </c:numRef>
          </c:val>
          <c:extLst>
            <c:ext xmlns:c16="http://schemas.microsoft.com/office/drawing/2014/chart" uri="{C3380CC4-5D6E-409C-BE32-E72D297353CC}">
              <c16:uniqueId val="{00000002-EB4E-4021-8690-B67CA65267F7}"/>
            </c:ext>
          </c:extLst>
        </c:ser>
        <c:dLbls>
          <c:showLegendKey val="0"/>
          <c:showVal val="0"/>
          <c:showCatName val="0"/>
          <c:showSerName val="0"/>
          <c:showPercent val="0"/>
          <c:showBubbleSize val="0"/>
        </c:dLbls>
        <c:gapWidth val="500"/>
        <c:overlap val="100"/>
        <c:axId val="1283023552"/>
        <c:axId val="1283036512"/>
      </c:barChart>
      <c:catAx>
        <c:axId val="1283023552"/>
        <c:scaling>
          <c:orientation val="maxMin"/>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283036512"/>
        <c:crosses val="autoZero"/>
        <c:auto val="1"/>
        <c:lblAlgn val="ctr"/>
        <c:lblOffset val="100"/>
        <c:noMultiLvlLbl val="0"/>
      </c:catAx>
      <c:valAx>
        <c:axId val="1283036512"/>
        <c:scaling>
          <c:orientation val="minMax"/>
          <c:max val="1"/>
          <c:min val="0"/>
        </c:scaling>
        <c:delete val="1"/>
        <c:axPos val="t"/>
        <c:numFmt formatCode="0%" sourceLinked="1"/>
        <c:majorTickMark val="none"/>
        <c:minorTickMark val="none"/>
        <c:tickLblPos val="nextTo"/>
        <c:crossAx val="12830235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Processing!$P$1</c:f>
              <c:strCache>
                <c:ptCount val="1"/>
                <c:pt idx="0">
                  <c:v>indent</c:v>
                </c:pt>
              </c:strCache>
            </c:strRef>
          </c:tx>
          <c:spPr>
            <a:noFill/>
            <a:ln>
              <a:no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Processing!$P$2:$P$13</c:f>
              <c:numCache>
                <c:formatCode>General</c:formatCode>
                <c:ptCount val="12"/>
                <c:pt idx="0">
                  <c:v>438.8</c:v>
                </c:pt>
                <c:pt idx="1">
                  <c:v>438.8</c:v>
                </c:pt>
                <c:pt idx="2">
                  <c:v>438.8</c:v>
                </c:pt>
                <c:pt idx="3">
                  <c:v>438.8</c:v>
                </c:pt>
                <c:pt idx="4">
                  <c:v>438.8</c:v>
                </c:pt>
                <c:pt idx="5">
                  <c:v>438.8</c:v>
                </c:pt>
                <c:pt idx="6">
                  <c:v>438.8</c:v>
                </c:pt>
                <c:pt idx="7">
                  <c:v>438.8</c:v>
                </c:pt>
                <c:pt idx="8">
                  <c:v>438.8</c:v>
                </c:pt>
                <c:pt idx="9">
                  <c:v>438.8</c:v>
                </c:pt>
                <c:pt idx="10">
                  <c:v>438.8</c:v>
                </c:pt>
                <c:pt idx="11">
                  <c:v>438.8</c:v>
                </c:pt>
              </c:numCache>
            </c:numRef>
          </c:val>
          <c:extLst>
            <c:ext xmlns:c16="http://schemas.microsoft.com/office/drawing/2014/chart" uri="{C3380CC4-5D6E-409C-BE32-E72D297353CC}">
              <c16:uniqueId val="{00000000-5B49-42BC-B224-E8287646049C}"/>
            </c:ext>
          </c:extLst>
        </c:ser>
        <c:ser>
          <c:idx val="1"/>
          <c:order val="1"/>
          <c:tx>
            <c:strRef>
              <c:f>Processing!$Q$1</c:f>
              <c:strCache>
                <c:ptCount val="1"/>
                <c:pt idx="0">
                  <c:v>Inflow</c:v>
                </c:pt>
              </c:strCache>
            </c:strRef>
          </c:tx>
          <c:spPr>
            <a:solidFill>
              <a:schemeClr val="accent2"/>
            </a:solidFill>
            <a:ln w="177800">
              <a:solidFill>
                <a:srgbClr val="3B435B"/>
              </a:solid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Processing!$Q$2:$Q$13</c:f>
              <c:numCache>
                <c:formatCode>General</c:formatCode>
                <c:ptCount val="12"/>
                <c:pt idx="0">
                  <c:v>3200</c:v>
                </c:pt>
                <c:pt idx="1">
                  <c:v>2552</c:v>
                </c:pt>
                <c:pt idx="2">
                  <c:v>2108</c:v>
                </c:pt>
                <c:pt idx="3">
                  <c:v>2012</c:v>
                </c:pt>
                <c:pt idx="4">
                  <c:v>2292</c:v>
                </c:pt>
                <c:pt idx="5">
                  <c:v>2860</c:v>
                </c:pt>
                <c:pt idx="6">
                  <c:v>3540</c:v>
                </c:pt>
                <c:pt idx="7">
                  <c:v>4108</c:v>
                </c:pt>
                <c:pt idx="8">
                  <c:v>4388</c:v>
                </c:pt>
                <c:pt idx="9">
                  <c:v>4292</c:v>
                </c:pt>
                <c:pt idx="10">
                  <c:v>3848</c:v>
                </c:pt>
                <c:pt idx="11">
                  <c:v>3200</c:v>
                </c:pt>
              </c:numCache>
            </c:numRef>
          </c:val>
          <c:extLst>
            <c:ext xmlns:c16="http://schemas.microsoft.com/office/drawing/2014/chart" uri="{C3380CC4-5D6E-409C-BE32-E72D297353CC}">
              <c16:uniqueId val="{00000001-5B49-42BC-B224-E8287646049C}"/>
            </c:ext>
          </c:extLst>
        </c:ser>
        <c:dLbls>
          <c:showLegendKey val="0"/>
          <c:showVal val="0"/>
          <c:showCatName val="0"/>
          <c:showSerName val="0"/>
          <c:showPercent val="0"/>
          <c:showBubbleSize val="0"/>
        </c:dLbls>
        <c:gapWidth val="200"/>
        <c:overlap val="100"/>
        <c:axId val="1124275039"/>
        <c:axId val="1124278399"/>
      </c:barChart>
      <c:barChart>
        <c:barDir val="col"/>
        <c:grouping val="stacked"/>
        <c:varyColors val="0"/>
        <c:ser>
          <c:idx val="2"/>
          <c:order val="2"/>
          <c:tx>
            <c:strRef>
              <c:f>Processing!$R$1</c:f>
              <c:strCache>
                <c:ptCount val="1"/>
                <c:pt idx="0">
                  <c:v>indentC</c:v>
                </c:pt>
              </c:strCache>
            </c:strRef>
          </c:tx>
          <c:spPr>
            <a:noFill/>
            <a:ln>
              <a:noFill/>
            </a:ln>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Processing!$R$2:$R$13</c:f>
              <c:numCache>
                <c:formatCode>General</c:formatCode>
                <c:ptCount val="12"/>
                <c:pt idx="0">
                  <c:v>#N/A</c:v>
                </c:pt>
                <c:pt idx="1">
                  <c:v>#N/A</c:v>
                </c:pt>
                <c:pt idx="2">
                  <c:v>#N/A</c:v>
                </c:pt>
                <c:pt idx="3">
                  <c:v>#N/A</c:v>
                </c:pt>
                <c:pt idx="4">
                  <c:v>#N/A</c:v>
                </c:pt>
                <c:pt idx="5">
                  <c:v>#N/A</c:v>
                </c:pt>
                <c:pt idx="6">
                  <c:v>438.8</c:v>
                </c:pt>
                <c:pt idx="7">
                  <c:v>438.8</c:v>
                </c:pt>
                <c:pt idx="8">
                  <c:v>438.8</c:v>
                </c:pt>
                <c:pt idx="9">
                  <c:v>438.8</c:v>
                </c:pt>
                <c:pt idx="10">
                  <c:v>#N/A</c:v>
                </c:pt>
                <c:pt idx="11">
                  <c:v>#N/A</c:v>
                </c:pt>
              </c:numCache>
            </c:numRef>
          </c:val>
          <c:extLst>
            <c:ext xmlns:c16="http://schemas.microsoft.com/office/drawing/2014/chart" uri="{C3380CC4-5D6E-409C-BE32-E72D297353CC}">
              <c16:uniqueId val="{00000002-5B49-42BC-B224-E8287646049C}"/>
            </c:ext>
          </c:extLst>
        </c:ser>
        <c:ser>
          <c:idx val="3"/>
          <c:order val="3"/>
          <c:tx>
            <c:strRef>
              <c:f>Processing!$S$1</c:f>
              <c:strCache>
                <c:ptCount val="1"/>
                <c:pt idx="0">
                  <c:v>Cursor1</c:v>
                </c:pt>
              </c:strCache>
            </c:strRef>
          </c:tx>
          <c:spPr>
            <a:solidFill>
              <a:schemeClr val="accent4"/>
            </a:solidFill>
            <a:ln w="177800">
              <a:gradFill>
                <a:gsLst>
                  <a:gs pos="0">
                    <a:srgbClr val="29A3FF"/>
                  </a:gs>
                  <a:gs pos="100000">
                    <a:srgbClr val="0077D0"/>
                  </a:gs>
                </a:gsLst>
                <a:lin ang="5400000" scaled="1"/>
              </a:gradFill>
            </a:ln>
            <a:effectLst>
              <a:outerShdw blurRad="50800" dist="38100" dir="2700000" algn="tl" rotWithShape="0">
                <a:srgbClr val="747FA4">
                  <a:alpha val="40000"/>
                </a:srgbClr>
              </a:outerShdw>
            </a:effectLst>
          </c:spPr>
          <c:invertIfNegative val="0"/>
          <c:cat>
            <c:strRef>
              <c:f>Processing!$O$2:$O$13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Processing!$S$2:$S$13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5B49-42BC-B224-E8287646049C}"/>
            </c:ext>
          </c:extLst>
        </c:ser>
        <c:ser>
          <c:idx val="5"/>
          <c:order val="4"/>
          <c:tx>
            <c:strRef>
              <c:f>Processing!$T$1</c:f>
              <c:strCache>
                <c:ptCount val="1"/>
                <c:pt idx="0">
                  <c:v>Cursor2</c:v>
                </c:pt>
              </c:strCache>
            </c:strRef>
          </c:tx>
          <c:spPr>
            <a:solidFill>
              <a:schemeClr val="accent6"/>
            </a:solidFill>
            <a:ln w="177800">
              <a:gradFill>
                <a:gsLst>
                  <a:gs pos="0">
                    <a:srgbClr val="01EFFA"/>
                  </a:gs>
                  <a:gs pos="100000">
                    <a:srgbClr val="16BBC9"/>
                  </a:gs>
                </a:gsLst>
                <a:lin ang="5400000" scaled="1"/>
              </a:gradFill>
            </a:ln>
            <a:effectLst>
              <a:outerShdw blurRad="50800" dist="38100" dir="2700000" algn="tl" rotWithShape="0">
                <a:srgbClr val="747FA4">
                  <a:alpha val="40000"/>
                </a:srgbClr>
              </a:outerShdw>
            </a:effectLst>
          </c:spPr>
          <c:invertIfNegative val="0"/>
          <c:val>
            <c:numRef>
              <c:f>Processing!$T$2:$T$13</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5B49-42BC-B224-E8287646049C}"/>
            </c:ext>
          </c:extLst>
        </c:ser>
        <c:ser>
          <c:idx val="6"/>
          <c:order val="5"/>
          <c:tx>
            <c:strRef>
              <c:f>Processing!$U$1</c:f>
              <c:strCache>
                <c:ptCount val="1"/>
                <c:pt idx="0">
                  <c:v>Cursor3</c:v>
                </c:pt>
              </c:strCache>
            </c:strRef>
          </c:tx>
          <c:spPr>
            <a:solidFill>
              <a:schemeClr val="accent1">
                <a:lumMod val="60000"/>
              </a:schemeClr>
            </a:solidFill>
            <a:ln w="177800">
              <a:gradFill>
                <a:gsLst>
                  <a:gs pos="0">
                    <a:srgbClr val="16BBC9"/>
                  </a:gs>
                  <a:gs pos="100000">
                    <a:srgbClr val="11959F"/>
                  </a:gs>
                </a:gsLst>
                <a:lin ang="5400000" scaled="1"/>
              </a:gradFill>
            </a:ln>
            <a:effectLst>
              <a:outerShdw blurRad="50800" dist="38100" dir="2700000" algn="tl" rotWithShape="0">
                <a:srgbClr val="747FA4">
                  <a:alpha val="40000"/>
                </a:srgbClr>
              </a:outerShdw>
            </a:effectLst>
          </c:spPr>
          <c:invertIfNegative val="0"/>
          <c:val>
            <c:numRef>
              <c:f>Processing!$U$2:$U$13</c:f>
              <c:numCache>
                <c:formatCode>General</c:formatCode>
                <c:ptCount val="12"/>
                <c:pt idx="0">
                  <c:v>#N/A</c:v>
                </c:pt>
                <c:pt idx="1">
                  <c:v>#N/A</c:v>
                </c:pt>
                <c:pt idx="2">
                  <c:v>#N/A</c:v>
                </c:pt>
                <c:pt idx="3">
                  <c:v>#N/A</c:v>
                </c:pt>
                <c:pt idx="4">
                  <c:v>#N/A</c:v>
                </c:pt>
                <c:pt idx="5">
                  <c:v>#N/A</c:v>
                </c:pt>
                <c:pt idx="6">
                  <c:v>3540</c:v>
                </c:pt>
                <c:pt idx="7">
                  <c:v>4108</c:v>
                </c:pt>
                <c:pt idx="8">
                  <c:v>4388</c:v>
                </c:pt>
                <c:pt idx="9">
                  <c:v>4292</c:v>
                </c:pt>
                <c:pt idx="10">
                  <c:v>#N/A</c:v>
                </c:pt>
                <c:pt idx="11">
                  <c:v>#N/A</c:v>
                </c:pt>
              </c:numCache>
            </c:numRef>
          </c:val>
          <c:extLst>
            <c:ext xmlns:c16="http://schemas.microsoft.com/office/drawing/2014/chart" uri="{C3380CC4-5D6E-409C-BE32-E72D297353CC}">
              <c16:uniqueId val="{00000005-5B49-42BC-B224-E8287646049C}"/>
            </c:ext>
          </c:extLst>
        </c:ser>
        <c:dLbls>
          <c:showLegendKey val="0"/>
          <c:showVal val="0"/>
          <c:showCatName val="0"/>
          <c:showSerName val="0"/>
          <c:showPercent val="0"/>
          <c:showBubbleSize val="0"/>
        </c:dLbls>
        <c:gapWidth val="200"/>
        <c:overlap val="100"/>
        <c:axId val="1419466576"/>
        <c:axId val="1419457936"/>
      </c:barChart>
      <c:scatterChart>
        <c:scatterStyle val="lineMarker"/>
        <c:varyColors val="0"/>
        <c:ser>
          <c:idx val="4"/>
          <c:order val="6"/>
          <c:tx>
            <c:strRef>
              <c:f>Processing!$V$1</c:f>
              <c:strCache>
                <c:ptCount val="1"/>
                <c:pt idx="0">
                  <c:v>Label</c:v>
                </c:pt>
              </c:strCache>
            </c:strRef>
          </c:tx>
          <c:spPr>
            <a:ln w="25400" cap="rnd">
              <a:noFill/>
              <a:round/>
            </a:ln>
            <a:effectLst/>
          </c:spPr>
          <c:marker>
            <c:symbol val="circle"/>
            <c:size val="5"/>
            <c:spPr>
              <a:noFill/>
              <a:ln w="9525">
                <a:noFill/>
              </a:ln>
              <a:effectLst/>
            </c:spPr>
          </c:marker>
          <c:dLbls>
            <c:dLbl>
              <c:idx val="0"/>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6-5B49-42BC-B224-E8287646049C}"/>
                </c:ext>
              </c:extLst>
            </c:dLbl>
            <c:dLbl>
              <c:idx val="1"/>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5B49-42BC-B224-E8287646049C}"/>
                </c:ext>
              </c:extLst>
            </c:dLbl>
            <c:dLbl>
              <c:idx val="2"/>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5B49-42BC-B224-E8287646049C}"/>
                </c:ext>
              </c:extLst>
            </c:dLbl>
            <c:dLbl>
              <c:idx val="3"/>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9-5B49-42BC-B224-E8287646049C}"/>
                </c:ext>
              </c:extLst>
            </c:dLbl>
            <c:dLbl>
              <c:idx val="4"/>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A-5B49-42BC-B224-E8287646049C}"/>
                </c:ext>
              </c:extLst>
            </c:dLbl>
            <c:dLbl>
              <c:idx val="5"/>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B-5B49-42BC-B224-E8287646049C}"/>
                </c:ext>
              </c:extLst>
            </c:dLbl>
            <c:dLbl>
              <c:idx val="6"/>
              <c:tx>
                <c:rich>
                  <a:bodyPr/>
                  <a:lstStyle/>
                  <a:p>
                    <a:fld id="{88F74D48-F852-442C-9BD9-1721F1123DB9}"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5B49-42BC-B224-E8287646049C}"/>
                </c:ext>
              </c:extLst>
            </c:dLbl>
            <c:dLbl>
              <c:idx val="7"/>
              <c:tx>
                <c:rich>
                  <a:bodyPr/>
                  <a:lstStyle/>
                  <a:p>
                    <a:fld id="{54FB754E-6DF5-4775-BBDB-D6939500D918}"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5B49-42BC-B224-E8287646049C}"/>
                </c:ext>
              </c:extLst>
            </c:dLbl>
            <c:dLbl>
              <c:idx val="8"/>
              <c:tx>
                <c:rich>
                  <a:bodyPr/>
                  <a:lstStyle/>
                  <a:p>
                    <a:fld id="{47CF88B1-6689-4721-88CE-36B31BD5C6FE}"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5B49-42BC-B224-E8287646049C}"/>
                </c:ext>
              </c:extLst>
            </c:dLbl>
            <c:dLbl>
              <c:idx val="9"/>
              <c:tx>
                <c:rich>
                  <a:bodyPr/>
                  <a:lstStyle/>
                  <a:p>
                    <a:fld id="{6C25AF91-8FB2-4F4E-92C0-250599E88B2E}" type="CELLRANGE">
                      <a:rPr lang="en-IL"/>
                      <a:pPr/>
                      <a:t>[CELLRANGE]</a:t>
                    </a:fld>
                    <a:endParaRPr lang="en-IL"/>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5B49-42BC-B224-E8287646049C}"/>
                </c:ext>
              </c:extLst>
            </c:dLbl>
            <c:dLbl>
              <c:idx val="10"/>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0-5B49-42BC-B224-E8287646049C}"/>
                </c:ext>
              </c:extLst>
            </c:dLbl>
            <c:dLbl>
              <c:idx val="11"/>
              <c:tx>
                <c:rich>
                  <a:bodyPr/>
                  <a:lstStyle/>
                  <a:p>
                    <a:endParaRPr lang="en-IL"/>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1-5B49-42BC-B224-E8287646049C}"/>
                </c:ext>
              </c:extLst>
            </c:dLbl>
            <c:numFmt formatCode="[&gt;=1000000]#,##0.0,,\ &quot;M&quot;;[&gt;=1000]#,##0,&quot;k&quot;;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ru-RU"/>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yVal>
            <c:numRef>
              <c:f>Processing!$V$2:$V$13</c:f>
              <c:numCache>
                <c:formatCode>General</c:formatCode>
                <c:ptCount val="12"/>
                <c:pt idx="0">
                  <c:v>#N/A</c:v>
                </c:pt>
                <c:pt idx="1">
                  <c:v>#N/A</c:v>
                </c:pt>
                <c:pt idx="2">
                  <c:v>#N/A</c:v>
                </c:pt>
                <c:pt idx="3">
                  <c:v>#N/A</c:v>
                </c:pt>
                <c:pt idx="4">
                  <c:v>#N/A</c:v>
                </c:pt>
                <c:pt idx="5">
                  <c:v>#N/A</c:v>
                </c:pt>
                <c:pt idx="6">
                  <c:v>3978.8</c:v>
                </c:pt>
                <c:pt idx="7">
                  <c:v>4546.8</c:v>
                </c:pt>
                <c:pt idx="8">
                  <c:v>4826.8</c:v>
                </c:pt>
                <c:pt idx="9">
                  <c:v>4730.8</c:v>
                </c:pt>
                <c:pt idx="10">
                  <c:v>#N/A</c:v>
                </c:pt>
                <c:pt idx="11">
                  <c:v>#N/A</c:v>
                </c:pt>
              </c:numCache>
            </c:numRef>
          </c:yVal>
          <c:smooth val="0"/>
          <c:extLst>
            <c:ext xmlns:c15="http://schemas.microsoft.com/office/drawing/2012/chart" uri="{02D57815-91ED-43cb-92C2-25804820EDAC}">
              <c15:datalabelsRange>
                <c15:f>Processing!$W$2:$W$13</c15:f>
                <c15:dlblRangeCache>
                  <c:ptCount val="12"/>
                  <c:pt idx="6">
                    <c:v>$3.5k</c:v>
                  </c:pt>
                  <c:pt idx="7">
                    <c:v>$4.1k</c:v>
                  </c:pt>
                  <c:pt idx="8">
                    <c:v>$4.4k</c:v>
                  </c:pt>
                  <c:pt idx="9">
                    <c:v>$4.3k</c:v>
                  </c:pt>
                </c15:dlblRangeCache>
              </c15:datalabelsRange>
            </c:ext>
            <c:ext xmlns:c16="http://schemas.microsoft.com/office/drawing/2014/chart" uri="{C3380CC4-5D6E-409C-BE32-E72D297353CC}">
              <c16:uniqueId val="{00000012-5B49-42BC-B224-E8287646049C}"/>
            </c:ext>
          </c:extLst>
        </c:ser>
        <c:dLbls>
          <c:showLegendKey val="0"/>
          <c:showVal val="0"/>
          <c:showCatName val="0"/>
          <c:showSerName val="0"/>
          <c:showPercent val="0"/>
          <c:showBubbleSize val="0"/>
        </c:dLbls>
        <c:axId val="1419466576"/>
        <c:axId val="1419457936"/>
      </c:scatterChart>
      <c:catAx>
        <c:axId val="1124275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24278399"/>
        <c:crosses val="autoZero"/>
        <c:auto val="1"/>
        <c:lblAlgn val="ctr"/>
        <c:lblOffset val="100"/>
        <c:noMultiLvlLbl val="0"/>
      </c:catAx>
      <c:valAx>
        <c:axId val="1124278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24275039"/>
        <c:crosses val="autoZero"/>
        <c:crossBetween val="between"/>
      </c:valAx>
      <c:valAx>
        <c:axId val="1419457936"/>
        <c:scaling>
          <c:orientation val="minMax"/>
        </c:scaling>
        <c:delete val="1"/>
        <c:axPos val="r"/>
        <c:numFmt formatCode="General" sourceLinked="1"/>
        <c:majorTickMark val="out"/>
        <c:minorTickMark val="none"/>
        <c:tickLblPos val="nextTo"/>
        <c:crossAx val="1419466576"/>
        <c:crosses val="max"/>
        <c:crossBetween val="between"/>
      </c:valAx>
      <c:catAx>
        <c:axId val="1419466576"/>
        <c:scaling>
          <c:orientation val="minMax"/>
        </c:scaling>
        <c:delete val="1"/>
        <c:axPos val="b"/>
        <c:numFmt formatCode="General" sourceLinked="1"/>
        <c:majorTickMark val="out"/>
        <c:minorTickMark val="none"/>
        <c:tickLblPos val="nextTo"/>
        <c:crossAx val="1419457936"/>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filled"/>
        <c:varyColors val="0"/>
        <c:ser>
          <c:idx val="1"/>
          <c:order val="1"/>
          <c:spPr>
            <a:solidFill>
              <a:srgbClr val="16BBC9">
                <a:alpha val="20000"/>
              </a:srgbClr>
            </a:solidFill>
            <a:ln>
              <a:noFill/>
            </a:ln>
            <a:effectLst/>
          </c:spPr>
          <c:cat>
            <c:strRef>
              <c:f>[0]!Label</c:f>
              <c:strCache>
                <c:ptCount val="5"/>
                <c:pt idx="0">
                  <c:v>Checking</c:v>
                </c:pt>
                <c:pt idx="1">
                  <c:v>Saving</c:v>
                </c:pt>
                <c:pt idx="2">
                  <c:v>Investments</c:v>
                </c:pt>
                <c:pt idx="3">
                  <c:v>Digital Craft</c:v>
                </c:pt>
                <c:pt idx="4">
                  <c:v>Rewards</c:v>
                </c:pt>
              </c:strCache>
            </c:strRef>
          </c:cat>
          <c:val>
            <c:numRef>
              <c:f>[0]!Value</c:f>
              <c:numCache>
                <c:formatCode>0%</c:formatCode>
                <c:ptCount val="5"/>
                <c:pt idx="0">
                  <c:v>0.17007594316511515</c:v>
                </c:pt>
                <c:pt idx="1">
                  <c:v>0.1445982361587457</c:v>
                </c:pt>
                <c:pt idx="2">
                  <c:v>0.26378000979911809</c:v>
                </c:pt>
                <c:pt idx="3">
                  <c:v>0.22146006859382655</c:v>
                </c:pt>
                <c:pt idx="4">
                  <c:v>0.20008574228319451</c:v>
                </c:pt>
              </c:numCache>
            </c:numRef>
          </c:val>
          <c:extLst>
            <c:ext xmlns:c16="http://schemas.microsoft.com/office/drawing/2014/chart" uri="{C3380CC4-5D6E-409C-BE32-E72D297353CC}">
              <c16:uniqueId val="{00000000-5417-4B89-A9F2-3FB8EA850C75}"/>
            </c:ext>
          </c:extLst>
        </c:ser>
        <c:dLbls>
          <c:showLegendKey val="0"/>
          <c:showVal val="0"/>
          <c:showCatName val="0"/>
          <c:showSerName val="0"/>
          <c:showPercent val="0"/>
          <c:showBubbleSize val="0"/>
        </c:dLbls>
        <c:axId val="2015119712"/>
        <c:axId val="2015118272"/>
      </c:radarChart>
      <c:radarChart>
        <c:radarStyle val="marker"/>
        <c:varyColors val="0"/>
        <c:ser>
          <c:idx val="0"/>
          <c:order val="0"/>
          <c:tx>
            <c:v>Fill</c:v>
          </c:tx>
          <c:spPr>
            <a:ln w="19050" cap="rnd">
              <a:solidFill>
                <a:srgbClr val="16BBC9"/>
              </a:solidFill>
              <a:round/>
            </a:ln>
            <a:effectLst/>
          </c:spPr>
          <c:marker>
            <c:symbol val="circle"/>
            <c:size val="5"/>
            <c:spPr>
              <a:solidFill>
                <a:srgbClr val="3D506B"/>
              </a:solidFill>
              <a:ln w="9525">
                <a:noFill/>
              </a:ln>
              <a:effectLst/>
            </c:spPr>
          </c:marker>
          <c:val>
            <c:numRef>
              <c:f>[0]!Value</c:f>
              <c:numCache>
                <c:formatCode>0%</c:formatCode>
                <c:ptCount val="5"/>
                <c:pt idx="0">
                  <c:v>0.17007594316511515</c:v>
                </c:pt>
                <c:pt idx="1">
                  <c:v>0.1445982361587457</c:v>
                </c:pt>
                <c:pt idx="2">
                  <c:v>0.26378000979911809</c:v>
                </c:pt>
                <c:pt idx="3">
                  <c:v>0.22146006859382655</c:v>
                </c:pt>
                <c:pt idx="4">
                  <c:v>0.20008574228319451</c:v>
                </c:pt>
              </c:numCache>
            </c:numRef>
          </c:val>
          <c:extLst>
            <c:ext xmlns:c16="http://schemas.microsoft.com/office/drawing/2014/chart" uri="{C3380CC4-5D6E-409C-BE32-E72D297353CC}">
              <c16:uniqueId val="{00000001-5417-4B89-A9F2-3FB8EA850C75}"/>
            </c:ext>
          </c:extLst>
        </c:ser>
        <c:dLbls>
          <c:showLegendKey val="0"/>
          <c:showVal val="0"/>
          <c:showCatName val="0"/>
          <c:showSerName val="0"/>
          <c:showPercent val="0"/>
          <c:showBubbleSize val="0"/>
        </c:dLbls>
        <c:axId val="2015119712"/>
        <c:axId val="2015118272"/>
      </c:radarChart>
      <c:catAx>
        <c:axId val="201511971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rgbClr val="747FA4"/>
                </a:solidFill>
                <a:latin typeface="+mn-lt"/>
                <a:ea typeface="+mn-ea"/>
                <a:cs typeface="+mn-cs"/>
              </a:defRPr>
            </a:pPr>
            <a:endParaRPr lang="ru-RU"/>
          </a:p>
        </c:txPr>
        <c:crossAx val="2015118272"/>
        <c:crosses val="autoZero"/>
        <c:auto val="1"/>
        <c:lblAlgn val="ctr"/>
        <c:lblOffset val="100"/>
        <c:noMultiLvlLbl val="0"/>
      </c:catAx>
      <c:valAx>
        <c:axId val="2015118272"/>
        <c:scaling>
          <c:orientation val="minMax"/>
        </c:scaling>
        <c:delete val="1"/>
        <c:axPos val="l"/>
        <c:majorGridlines>
          <c:spPr>
            <a:ln w="9525">
              <a:solidFill>
                <a:srgbClr val="B2B5C7"/>
              </a:solidFill>
            </a:ln>
          </c:spPr>
        </c:majorGridlines>
        <c:numFmt formatCode="0%" sourceLinked="1"/>
        <c:majorTickMark val="out"/>
        <c:minorTickMark val="none"/>
        <c:tickLblPos val="nextTo"/>
        <c:crossAx val="2015119712"/>
        <c:crosses val="autoZero"/>
        <c:crossBetween val="between"/>
      </c:valAx>
      <c:spPr>
        <a:noFill/>
      </c:spPr>
    </c:plotArea>
    <c:plotVisOnly val="1"/>
    <c:dispBlanksAs val="gap"/>
    <c:showDLblsOverMax val="0"/>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Processing!$O$26</c:f>
              <c:strCache>
                <c:ptCount val="1"/>
                <c:pt idx="0">
                  <c:v>Goals Plan</c:v>
                </c:pt>
              </c:strCache>
            </c:strRef>
          </c:tx>
          <c:spPr>
            <a:gradFill flip="none" rotWithShape="1">
              <a:gsLst>
                <a:gs pos="0">
                  <a:srgbClr val="5B8AFF"/>
                </a:gs>
                <a:gs pos="100000">
                  <a:srgbClr val="3B73FF"/>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Processing!$O$27:$O$29</c:f>
              <c:numCache>
                <c:formatCode>General</c:formatCode>
                <c:ptCount val="3"/>
                <c:pt idx="0">
                  <c:v>7100</c:v>
                </c:pt>
                <c:pt idx="1">
                  <c:v>12500</c:v>
                </c:pt>
                <c:pt idx="2">
                  <c:v>17000</c:v>
                </c:pt>
              </c:numCache>
            </c:numRef>
          </c:val>
          <c:extLst>
            <c:ext xmlns:c16="http://schemas.microsoft.com/office/drawing/2014/chart" uri="{C3380CC4-5D6E-409C-BE32-E72D297353CC}">
              <c16:uniqueId val="{00000000-FC58-4F35-9700-B61E621E1B14}"/>
            </c:ext>
          </c:extLst>
        </c:ser>
        <c:ser>
          <c:idx val="1"/>
          <c:order val="1"/>
          <c:tx>
            <c:strRef>
              <c:f>Processing!$P$26</c:f>
              <c:strCache>
                <c:ptCount val="1"/>
                <c:pt idx="0">
                  <c:v>Actual</c:v>
                </c:pt>
              </c:strCache>
            </c:strRef>
          </c:tx>
          <c:spPr>
            <a:noFill/>
            <a:ln>
              <a:solidFill>
                <a:srgbClr val="5882B3">
                  <a:alpha val="70000"/>
                </a:srgbClr>
              </a:solidFill>
            </a:ln>
            <a:effectLst/>
          </c:spPr>
          <c:invertIfNegative val="0"/>
          <c:dLbls>
            <c:dLbl>
              <c:idx val="0"/>
              <c:tx>
                <c:rich>
                  <a:bodyPr/>
                  <a:lstStyle/>
                  <a:p>
                    <a:fld id="{2D4E3DDE-091E-4C9B-8A7D-EC4072856C17}" type="CELLRANGE">
                      <a:rPr lang="en-US"/>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FC58-4F35-9700-B61E621E1B14}"/>
                </c:ext>
              </c:extLst>
            </c:dLbl>
            <c:dLbl>
              <c:idx val="1"/>
              <c:tx>
                <c:rich>
                  <a:bodyPr/>
                  <a:lstStyle/>
                  <a:p>
                    <a:fld id="{14195953-12E0-4CF8-B344-C53EDB3A36AF}"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C58-4F35-9700-B61E621E1B14}"/>
                </c:ext>
              </c:extLst>
            </c:dLbl>
            <c:dLbl>
              <c:idx val="2"/>
              <c:tx>
                <c:rich>
                  <a:bodyPr/>
                  <a:lstStyle/>
                  <a:p>
                    <a:fld id="{EF6443F1-33E4-467A-A992-9DF9C4B21F03}"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FC58-4F35-9700-B61E621E1B1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ru-RU"/>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Processing!$N$27:$N$29</c:f>
              <c:numCache>
                <c:formatCode>General</c:formatCode>
                <c:ptCount val="3"/>
                <c:pt idx="0">
                  <c:v>2028</c:v>
                </c:pt>
                <c:pt idx="1">
                  <c:v>2029</c:v>
                </c:pt>
                <c:pt idx="2">
                  <c:v>2030</c:v>
                </c:pt>
              </c:numCache>
            </c:numRef>
          </c:cat>
          <c:val>
            <c:numRef>
              <c:f>Processing!$P$27:$P$29</c:f>
              <c:numCache>
                <c:formatCode>General</c:formatCode>
                <c:ptCount val="3"/>
                <c:pt idx="0">
                  <c:v>6880</c:v>
                </c:pt>
                <c:pt idx="1">
                  <c:v>11992</c:v>
                </c:pt>
                <c:pt idx="2">
                  <c:v>17507</c:v>
                </c:pt>
              </c:numCache>
            </c:numRef>
          </c:val>
          <c:extLst>
            <c:ext xmlns:c15="http://schemas.microsoft.com/office/drawing/2012/chart" uri="{02D57815-91ED-43cb-92C2-25804820EDAC}">
              <c15:datalabelsRange>
                <c15:f>Processing!$S$27:$S$29</c15:f>
                <c15:dlblRangeCache>
                  <c:ptCount val="3"/>
                  <c:pt idx="1">
                    <c:v>$12.0k</c:v>
                  </c:pt>
                </c15:dlblRangeCache>
              </c15:datalabelsRange>
            </c:ext>
            <c:ext xmlns:c16="http://schemas.microsoft.com/office/drawing/2014/chart" uri="{C3380CC4-5D6E-409C-BE32-E72D297353CC}">
              <c16:uniqueId val="{00000004-FC58-4F35-9700-B61E621E1B14}"/>
            </c:ext>
          </c:extLst>
        </c:ser>
        <c:dLbls>
          <c:showLegendKey val="0"/>
          <c:showVal val="0"/>
          <c:showCatName val="0"/>
          <c:showSerName val="0"/>
          <c:showPercent val="0"/>
          <c:showBubbleSize val="0"/>
        </c:dLbls>
        <c:gapWidth val="219"/>
        <c:overlap val="-27"/>
        <c:axId val="1135221823"/>
        <c:axId val="1135229023"/>
      </c:barChart>
      <c:barChart>
        <c:barDir val="col"/>
        <c:grouping val="clustered"/>
        <c:varyColors val="0"/>
        <c:ser>
          <c:idx val="2"/>
          <c:order val="2"/>
          <c:tx>
            <c:strRef>
              <c:f>Processing!$Q$26</c:f>
              <c:strCache>
                <c:ptCount val="1"/>
                <c:pt idx="0">
                  <c:v>Current0</c:v>
                </c:pt>
              </c:strCache>
            </c:strRef>
          </c:tx>
          <c:spPr>
            <a:solidFill>
              <a:schemeClr val="accent3"/>
            </a:solidFill>
            <a:ln>
              <a:noFill/>
            </a:ln>
            <a:effectLst/>
          </c:spPr>
          <c:invertIfNegative val="0"/>
          <c:cat>
            <c:numRef>
              <c:f>Processing!$N$27:$N$29</c:f>
              <c:numCache>
                <c:formatCode>General</c:formatCode>
                <c:ptCount val="3"/>
                <c:pt idx="0">
                  <c:v>2028</c:v>
                </c:pt>
                <c:pt idx="1">
                  <c:v>2029</c:v>
                </c:pt>
                <c:pt idx="2">
                  <c:v>2030</c:v>
                </c:pt>
              </c:numCache>
            </c:numRef>
          </c:cat>
          <c:val>
            <c:numRef>
              <c:f>Processing!$Q$27:$Q$29</c:f>
              <c:numCache>
                <c:formatCode>General</c:formatCode>
                <c:ptCount val="3"/>
                <c:pt idx="0">
                  <c:v>0</c:v>
                </c:pt>
                <c:pt idx="1">
                  <c:v>0</c:v>
                </c:pt>
                <c:pt idx="2">
                  <c:v>0</c:v>
                </c:pt>
              </c:numCache>
            </c:numRef>
          </c:val>
          <c:extLst>
            <c:ext xmlns:c16="http://schemas.microsoft.com/office/drawing/2014/chart" uri="{C3380CC4-5D6E-409C-BE32-E72D297353CC}">
              <c16:uniqueId val="{00000005-FC58-4F35-9700-B61E621E1B14}"/>
            </c:ext>
          </c:extLst>
        </c:ser>
        <c:ser>
          <c:idx val="3"/>
          <c:order val="3"/>
          <c:tx>
            <c:strRef>
              <c:f>Processing!$R$26</c:f>
              <c:strCache>
                <c:ptCount val="1"/>
                <c:pt idx="0">
                  <c:v>Current</c:v>
                </c:pt>
              </c:strCache>
            </c:strRef>
          </c:tx>
          <c:spPr>
            <a:gradFill flip="none" rotWithShape="1">
              <a:gsLst>
                <a:gs pos="0">
                  <a:srgbClr val="01EFFA"/>
                </a:gs>
                <a:gs pos="100000">
                  <a:srgbClr val="01C7D1"/>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Processing!$R$27:$R$29</c:f>
              <c:numCache>
                <c:formatCode>General</c:formatCode>
                <c:ptCount val="3"/>
                <c:pt idx="0">
                  <c:v>#N/A</c:v>
                </c:pt>
                <c:pt idx="1">
                  <c:v>11992</c:v>
                </c:pt>
                <c:pt idx="2">
                  <c:v>#N/A</c:v>
                </c:pt>
              </c:numCache>
            </c:numRef>
          </c:val>
          <c:extLst>
            <c:ext xmlns:c16="http://schemas.microsoft.com/office/drawing/2014/chart" uri="{C3380CC4-5D6E-409C-BE32-E72D297353CC}">
              <c16:uniqueId val="{00000006-FC58-4F35-9700-B61E621E1B14}"/>
            </c:ext>
          </c:extLst>
        </c:ser>
        <c:dLbls>
          <c:showLegendKey val="0"/>
          <c:showVal val="0"/>
          <c:showCatName val="0"/>
          <c:showSerName val="0"/>
          <c:showPercent val="0"/>
          <c:showBubbleSize val="0"/>
        </c:dLbls>
        <c:gapWidth val="219"/>
        <c:overlap val="-27"/>
        <c:axId val="2082594688"/>
        <c:axId val="2082608128"/>
      </c:barChart>
      <c:catAx>
        <c:axId val="113522182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35229023"/>
        <c:crosses val="autoZero"/>
        <c:auto val="1"/>
        <c:lblAlgn val="ctr"/>
        <c:lblOffset val="100"/>
        <c:noMultiLvlLbl val="0"/>
      </c:catAx>
      <c:valAx>
        <c:axId val="1135229023"/>
        <c:scaling>
          <c:orientation val="minMax"/>
        </c:scaling>
        <c:delete val="1"/>
        <c:axPos val="l"/>
        <c:numFmt formatCode="General" sourceLinked="1"/>
        <c:majorTickMark val="none"/>
        <c:minorTickMark val="none"/>
        <c:tickLblPos val="nextTo"/>
        <c:crossAx val="1135221823"/>
        <c:crosses val="autoZero"/>
        <c:crossBetween val="between"/>
      </c:valAx>
      <c:valAx>
        <c:axId val="2082608128"/>
        <c:scaling>
          <c:orientation val="minMax"/>
        </c:scaling>
        <c:delete val="1"/>
        <c:axPos val="r"/>
        <c:numFmt formatCode="General" sourceLinked="1"/>
        <c:majorTickMark val="out"/>
        <c:minorTickMark val="none"/>
        <c:tickLblPos val="nextTo"/>
        <c:crossAx val="2082594688"/>
        <c:crosses val="max"/>
        <c:crossBetween val="between"/>
      </c:valAx>
      <c:catAx>
        <c:axId val="2082594688"/>
        <c:scaling>
          <c:orientation val="minMax"/>
        </c:scaling>
        <c:delete val="1"/>
        <c:axPos val="b"/>
        <c:numFmt formatCode="General" sourceLinked="1"/>
        <c:majorTickMark val="out"/>
        <c:minorTickMark val="none"/>
        <c:tickLblPos val="nextTo"/>
        <c:crossAx val="2082608128"/>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23000">
                  <a:schemeClr val="tx2">
                    <a:lumMod val="75000"/>
                    <a:lumOff val="25000"/>
                  </a:schemeClr>
                </a:gs>
                <a:gs pos="83000">
                  <a:srgbClr val="045275">
                    <a:alpha val="0"/>
                  </a:srgbClr>
                </a:gs>
              </a:gsLst>
              <a:path path="circle">
                <a:fillToRect l="50000" t="-80000" r="50000" b="180000"/>
              </a:path>
              <a:tileRect/>
            </a:gradFill>
            <a:ln>
              <a:noFill/>
            </a:ln>
            <a:effectLst/>
          </c:spPr>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extLst>
            <c:ext xmlns:c16="http://schemas.microsoft.com/office/drawing/2014/chart" uri="{C3380CC4-5D6E-409C-BE32-E72D297353CC}">
              <c16:uniqueId val="{00000000-0F3E-4B3D-B467-5E09C5523B70}"/>
            </c:ext>
          </c:extLst>
        </c:ser>
        <c:dLbls>
          <c:showLegendKey val="0"/>
          <c:showVal val="0"/>
          <c:showCatName val="0"/>
          <c:showSerName val="0"/>
          <c:showPercent val="0"/>
          <c:showBubbleSize val="0"/>
        </c:dLbls>
        <c:axId val="1124306239"/>
        <c:axId val="1124306719"/>
      </c:areaChart>
      <c:lineChart>
        <c:grouping val="standard"/>
        <c:varyColors val="0"/>
        <c:ser>
          <c:idx val="0"/>
          <c:order val="0"/>
          <c:tx>
            <c:strRef>
              <c:f>Processing!$B$1</c:f>
              <c:strCache>
                <c:ptCount val="1"/>
                <c:pt idx="0">
                  <c:v>Value</c:v>
                </c:pt>
              </c:strCache>
            </c:strRef>
          </c:tx>
          <c:spPr>
            <a:ln w="19050" cap="rnd">
              <a:gradFill>
                <a:gsLst>
                  <a:gs pos="28000">
                    <a:srgbClr val="29A3FF"/>
                  </a:gs>
                  <a:gs pos="70000">
                    <a:srgbClr val="01EFFA"/>
                  </a:gs>
                </a:gsLst>
                <a:lin ang="0" scaled="0"/>
              </a:gradFill>
              <a:round/>
            </a:ln>
            <a:effectLst/>
          </c:spPr>
          <c:marker>
            <c:symbol val="none"/>
          </c:marker>
          <c:cat>
            <c:strRef>
              <c:f>Processing!$A$2:$A$13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Processing!$B$2:$B$13</c:f>
              <c:numCache>
                <c:formatCode>General</c:formatCode>
                <c:ptCount val="12"/>
                <c:pt idx="0">
                  <c:v>5200</c:v>
                </c:pt>
                <c:pt idx="1">
                  <c:v>4152</c:v>
                </c:pt>
                <c:pt idx="2">
                  <c:v>3508</c:v>
                </c:pt>
                <c:pt idx="3">
                  <c:v>3812</c:v>
                </c:pt>
                <c:pt idx="4">
                  <c:v>5092</c:v>
                </c:pt>
                <c:pt idx="5">
                  <c:v>6100</c:v>
                </c:pt>
                <c:pt idx="6">
                  <c:v>6740</c:v>
                </c:pt>
                <c:pt idx="7">
                  <c:v>7108</c:v>
                </c:pt>
                <c:pt idx="8">
                  <c:v>7588</c:v>
                </c:pt>
                <c:pt idx="9">
                  <c:v>8292</c:v>
                </c:pt>
                <c:pt idx="10">
                  <c:v>7768</c:v>
                </c:pt>
                <c:pt idx="11">
                  <c:v>6400</c:v>
                </c:pt>
              </c:numCache>
            </c:numRef>
          </c:val>
          <c:smooth val="1"/>
          <c:extLst>
            <c:ext xmlns:c16="http://schemas.microsoft.com/office/drawing/2014/chart" uri="{C3380CC4-5D6E-409C-BE32-E72D297353CC}">
              <c16:uniqueId val="{00000001-0F3E-4B3D-B467-5E09C5523B70}"/>
            </c:ext>
          </c:extLst>
        </c:ser>
        <c:dLbls>
          <c:showLegendKey val="0"/>
          <c:showVal val="0"/>
          <c:showCatName val="0"/>
          <c:showSerName val="0"/>
          <c:showPercent val="0"/>
          <c:showBubbleSize val="0"/>
        </c:dLbls>
        <c:marker val="1"/>
        <c:smooth val="0"/>
        <c:axId val="1124306239"/>
        <c:axId val="1124306719"/>
      </c:lineChart>
      <c:scatterChart>
        <c:scatterStyle val="lineMarker"/>
        <c:varyColors val="0"/>
        <c:ser>
          <c:idx val="2"/>
          <c:order val="2"/>
          <c:tx>
            <c:strRef>
              <c:f>Processing!$C$1</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01EFFA"/>
              </a:solidFill>
              <a:ln w="12700">
                <a:solidFill>
                  <a:schemeClr val="bg1"/>
                </a:solidFill>
              </a:ln>
              <a:effectLst>
                <a:outerShdw blurRad="50800" dist="38100" dir="5400000" algn="t" rotWithShape="0">
                  <a:prstClr val="black">
                    <a:alpha val="40000"/>
                  </a:prstClr>
                </a:outerShdw>
              </a:effectLst>
            </c:spPr>
          </c:marker>
          <c:errBars>
            <c:errDir val="y"/>
            <c:errBarType val="both"/>
            <c:errValType val="cust"/>
            <c:noEndCap val="0"/>
            <c:plus>
              <c:numLit>
                <c:formatCode>General</c:formatCode>
                <c:ptCount val="1"/>
                <c:pt idx="0">
                  <c:v>1</c:v>
                </c:pt>
              </c:numLit>
            </c:plus>
            <c:minus>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minus>
            <c:spPr>
              <a:noFill/>
              <a:ln w="9525" cap="flat" cmpd="sng" algn="ctr">
                <a:gradFill>
                  <a:gsLst>
                    <a:gs pos="0">
                      <a:srgbClr val="01EFFA"/>
                    </a:gs>
                    <a:gs pos="90000">
                      <a:srgbClr val="01EFFA">
                        <a:alpha val="0"/>
                      </a:srgbClr>
                    </a:gs>
                  </a:gsLst>
                  <a:lin ang="5400000" scaled="1"/>
                </a:gradFill>
                <a:round/>
              </a:ln>
              <a:effectLst/>
            </c:spPr>
          </c:errBars>
          <c:yVal>
            <c:numRef>
              <c:f>Processing!$C$2:$C$13</c:f>
              <c:numCache>
                <c:formatCode>General</c:formatCode>
                <c:ptCount val="12"/>
                <c:pt idx="0">
                  <c:v>#N/A</c:v>
                </c:pt>
                <c:pt idx="1">
                  <c:v>#N/A</c:v>
                </c:pt>
                <c:pt idx="2">
                  <c:v>#N/A</c:v>
                </c:pt>
                <c:pt idx="3">
                  <c:v>#N/A</c:v>
                </c:pt>
                <c:pt idx="4">
                  <c:v>#N/A</c:v>
                </c:pt>
                <c:pt idx="5">
                  <c:v>#N/A</c:v>
                </c:pt>
                <c:pt idx="6">
                  <c:v>6740</c:v>
                </c:pt>
                <c:pt idx="7">
                  <c:v>7108</c:v>
                </c:pt>
                <c:pt idx="8">
                  <c:v>7588</c:v>
                </c:pt>
                <c:pt idx="9">
                  <c:v>8292</c:v>
                </c:pt>
                <c:pt idx="10">
                  <c:v>#N/A</c:v>
                </c:pt>
                <c:pt idx="11">
                  <c:v>#N/A</c:v>
                </c:pt>
              </c:numCache>
            </c:numRef>
          </c:yVal>
          <c:smooth val="0"/>
          <c:extLst>
            <c:ext xmlns:c16="http://schemas.microsoft.com/office/drawing/2014/chart" uri="{C3380CC4-5D6E-409C-BE32-E72D297353CC}">
              <c16:uniqueId val="{00000002-0F3E-4B3D-B467-5E09C5523B70}"/>
            </c:ext>
          </c:extLst>
        </c:ser>
        <c:dLbls>
          <c:showLegendKey val="0"/>
          <c:showVal val="0"/>
          <c:showCatName val="0"/>
          <c:showSerName val="0"/>
          <c:showPercent val="0"/>
          <c:showBubbleSize val="0"/>
        </c:dLbls>
        <c:axId val="1124306239"/>
        <c:axId val="1124306719"/>
      </c:scatterChart>
      <c:catAx>
        <c:axId val="1124306239"/>
        <c:scaling>
          <c:orientation val="minMax"/>
        </c:scaling>
        <c:delete val="1"/>
        <c:axPos val="b"/>
        <c:numFmt formatCode="General" sourceLinked="1"/>
        <c:majorTickMark val="none"/>
        <c:minorTickMark val="none"/>
        <c:tickLblPos val="nextTo"/>
        <c:crossAx val="1124306719"/>
        <c:crosses val="autoZero"/>
        <c:auto val="1"/>
        <c:lblAlgn val="ctr"/>
        <c:lblOffset val="100"/>
        <c:noMultiLvlLbl val="0"/>
      </c:catAx>
      <c:valAx>
        <c:axId val="1124306719"/>
        <c:scaling>
          <c:orientation val="minMax"/>
        </c:scaling>
        <c:delete val="1"/>
        <c:axPos val="l"/>
        <c:numFmt formatCode="General" sourceLinked="1"/>
        <c:majorTickMark val="none"/>
        <c:minorTickMark val="none"/>
        <c:tickLblPos val="nextTo"/>
        <c:crossAx val="112430623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spPr>
            <a:solidFill>
              <a:srgbClr val="7FAAEC"/>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Processing!$E$2:$E$5</c:f>
              <c:numCache>
                <c:formatCode>0%</c:formatCode>
                <c:ptCount val="4"/>
                <c:pt idx="0">
                  <c:v>1.1308571428571428</c:v>
                </c:pt>
                <c:pt idx="1">
                  <c:v>0.97624999999999995</c:v>
                </c:pt>
                <c:pt idx="2">
                  <c:v>1.0596666666666668</c:v>
                </c:pt>
                <c:pt idx="3">
                  <c:v>1.1995</c:v>
                </c:pt>
              </c:numCache>
            </c:numRef>
          </c:val>
          <c:extLst>
            <c:ext xmlns:c16="http://schemas.microsoft.com/office/drawing/2014/chart" uri="{C3380CC4-5D6E-409C-BE32-E72D297353CC}">
              <c16:uniqueId val="{00000000-F358-4DD9-806D-9C7C2D093B62}"/>
            </c:ext>
          </c:extLst>
        </c:ser>
        <c:ser>
          <c:idx val="1"/>
          <c:order val="1"/>
          <c:spPr>
            <a:solidFill>
              <a:srgbClr val="DDE6F2"/>
            </a:solidFill>
            <a:ln w="25400">
              <a:solidFill>
                <a:srgbClr val="F4F5FC"/>
              </a:solidFill>
            </a:ln>
            <a:effectLst/>
          </c:spPr>
          <c:invertIfNegative val="0"/>
          <c:cat>
            <c:strRef>
              <c:f>Processing!$D$2:$D$5</c:f>
              <c:strCache>
                <c:ptCount val="4"/>
                <c:pt idx="0">
                  <c:v>Home</c:v>
                </c:pt>
                <c:pt idx="1">
                  <c:v>Travel</c:v>
                </c:pt>
                <c:pt idx="2">
                  <c:v>Drive</c:v>
                </c:pt>
                <c:pt idx="3">
                  <c:v>Hobby</c:v>
                </c:pt>
              </c:strCache>
            </c:strRef>
          </c:cat>
          <c:val>
            <c:numRef>
              <c:f>Processing!$F$2:$F$5</c:f>
              <c:numCache>
                <c:formatCode>0%</c:formatCode>
                <c:ptCount val="4"/>
                <c:pt idx="0">
                  <c:v>0</c:v>
                </c:pt>
                <c:pt idx="1">
                  <c:v>2.3750000000000049E-2</c:v>
                </c:pt>
                <c:pt idx="2">
                  <c:v>0</c:v>
                </c:pt>
                <c:pt idx="3">
                  <c:v>0</c:v>
                </c:pt>
              </c:numCache>
            </c:numRef>
          </c:val>
          <c:extLst>
            <c:ext xmlns:c16="http://schemas.microsoft.com/office/drawing/2014/chart" uri="{C3380CC4-5D6E-409C-BE32-E72D297353CC}">
              <c16:uniqueId val="{00000001-F358-4DD9-806D-9C7C2D093B62}"/>
            </c:ext>
          </c:extLst>
        </c:ser>
        <c:dLbls>
          <c:showLegendKey val="0"/>
          <c:showVal val="0"/>
          <c:showCatName val="0"/>
          <c:showSerName val="0"/>
          <c:showPercent val="0"/>
          <c:showBubbleSize val="0"/>
        </c:dLbls>
        <c:gapWidth val="500"/>
        <c:overlap val="100"/>
        <c:axId val="1419409936"/>
        <c:axId val="1419429136"/>
      </c:barChart>
      <c:catAx>
        <c:axId val="1419409936"/>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419429136"/>
        <c:crosses val="autoZero"/>
        <c:auto val="1"/>
        <c:lblAlgn val="ctr"/>
        <c:lblOffset val="100"/>
        <c:noMultiLvlLbl val="0"/>
      </c:catAx>
      <c:valAx>
        <c:axId val="1419429136"/>
        <c:scaling>
          <c:orientation val="minMax"/>
          <c:min val="0"/>
        </c:scaling>
        <c:delete val="1"/>
        <c:axPos val="t"/>
        <c:numFmt formatCode="0%" sourceLinked="1"/>
        <c:majorTickMark val="out"/>
        <c:minorTickMark val="none"/>
        <c:tickLblPos val="nextTo"/>
        <c:crossAx val="1419409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val>
            <c:numRef>
              <c:f>Processing!$D$6</c:f>
              <c:numCache>
                <c:formatCode>0%</c:formatCode>
                <c:ptCount val="1"/>
                <c:pt idx="0">
                  <c:v>0.05</c:v>
                </c:pt>
              </c:numCache>
            </c:numRef>
          </c:val>
          <c:extLst>
            <c:ext xmlns:c16="http://schemas.microsoft.com/office/drawing/2014/chart" uri="{C3380CC4-5D6E-409C-BE32-E72D297353CC}">
              <c16:uniqueId val="{00000000-C539-49C9-AC59-F504269AA0A2}"/>
            </c:ext>
          </c:extLst>
        </c:ser>
        <c:ser>
          <c:idx val="1"/>
          <c:order val="1"/>
          <c:spPr>
            <a:solidFill>
              <a:schemeClr val="accent2"/>
            </a:solidFill>
            <a:ln w="88900">
              <a:gradFill>
                <a:gsLst>
                  <a:gs pos="0">
                    <a:srgbClr val="0099CC"/>
                  </a:gs>
                  <a:gs pos="100000">
                    <a:srgbClr val="01EFFA"/>
                  </a:gs>
                </a:gsLst>
                <a:lin ang="0" scaled="0"/>
              </a:gradFill>
            </a:ln>
            <a:effectLst/>
          </c:spPr>
          <c:invertIfNegative val="0"/>
          <c:val>
            <c:numRef>
              <c:f>Processing!$E$6</c:f>
              <c:numCache>
                <c:formatCode>0%</c:formatCode>
                <c:ptCount val="1"/>
                <c:pt idx="0">
                  <c:v>1.0915684523809523</c:v>
                </c:pt>
              </c:numCache>
            </c:numRef>
          </c:val>
          <c:extLst>
            <c:ext xmlns:c16="http://schemas.microsoft.com/office/drawing/2014/chart" uri="{C3380CC4-5D6E-409C-BE32-E72D297353CC}">
              <c16:uniqueId val="{00000001-C539-49C9-AC59-F504269AA0A2}"/>
            </c:ext>
          </c:extLst>
        </c:ser>
        <c:ser>
          <c:idx val="2"/>
          <c:order val="2"/>
          <c:spPr>
            <a:solidFill>
              <a:schemeClr val="accent3"/>
            </a:solidFill>
            <a:ln>
              <a:noFill/>
            </a:ln>
            <a:effectLst/>
          </c:spPr>
          <c:invertIfNegative val="0"/>
          <c:dPt>
            <c:idx val="0"/>
            <c:invertIfNegative val="0"/>
            <c:bubble3D val="0"/>
            <c:spPr>
              <a:noFill/>
              <a:ln>
                <a:noFill/>
              </a:ln>
              <a:effectLst/>
            </c:spPr>
            <c:extLst>
              <c:ext xmlns:c16="http://schemas.microsoft.com/office/drawing/2014/chart" uri="{C3380CC4-5D6E-409C-BE32-E72D297353CC}">
                <c16:uniqueId val="{00000003-C539-49C9-AC59-F504269AA0A2}"/>
              </c:ext>
            </c:extLst>
          </c:dPt>
          <c:val>
            <c:numRef>
              <c:f>Processing!$F$6</c:f>
              <c:numCache>
                <c:formatCode>0%</c:formatCode>
                <c:ptCount val="1"/>
                <c:pt idx="0">
                  <c:v>-9.1568452380952348E-2</c:v>
                </c:pt>
              </c:numCache>
            </c:numRef>
          </c:val>
          <c:extLst>
            <c:ext xmlns:c16="http://schemas.microsoft.com/office/drawing/2014/chart" uri="{C3380CC4-5D6E-409C-BE32-E72D297353CC}">
              <c16:uniqueId val="{00000004-C539-49C9-AC59-F504269AA0A2}"/>
            </c:ext>
          </c:extLst>
        </c:ser>
        <c:dLbls>
          <c:showLegendKey val="0"/>
          <c:showVal val="0"/>
          <c:showCatName val="0"/>
          <c:showSerName val="0"/>
          <c:showPercent val="0"/>
          <c:showBubbleSize val="0"/>
        </c:dLbls>
        <c:gapWidth val="500"/>
        <c:overlap val="100"/>
        <c:axId val="1419348976"/>
        <c:axId val="1419375376"/>
      </c:barChart>
      <c:catAx>
        <c:axId val="1419348976"/>
        <c:scaling>
          <c:orientation val="minMax"/>
        </c:scaling>
        <c:delete val="1"/>
        <c:axPos val="l"/>
        <c:majorTickMark val="out"/>
        <c:minorTickMark val="none"/>
        <c:tickLblPos val="nextTo"/>
        <c:crossAx val="1419375376"/>
        <c:crosses val="autoZero"/>
        <c:auto val="1"/>
        <c:lblAlgn val="ctr"/>
        <c:lblOffset val="100"/>
        <c:noMultiLvlLbl val="0"/>
      </c:catAx>
      <c:valAx>
        <c:axId val="1419375376"/>
        <c:scaling>
          <c:orientation val="minMax"/>
          <c:max val="1.1000000000000001"/>
          <c:min val="0"/>
        </c:scaling>
        <c:delete val="1"/>
        <c:axPos val="b"/>
        <c:numFmt formatCode="0%" sourceLinked="1"/>
        <c:majorTickMark val="out"/>
        <c:minorTickMark val="none"/>
        <c:tickLblPos val="nextTo"/>
        <c:crossAx val="1419348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Processing!$D$8</c:f>
              <c:strCache>
                <c:ptCount val="1"/>
                <c:pt idx="0">
                  <c:v>Budget Load</c:v>
                </c:pt>
              </c:strCache>
            </c:strRef>
          </c:tx>
          <c:spPr>
            <a:solidFill>
              <a:schemeClr val="bg1"/>
            </a:solidFill>
            <a:ln>
              <a:noFill/>
            </a:ln>
          </c:spPr>
          <c:dPt>
            <c:idx val="0"/>
            <c:bubble3D val="0"/>
            <c:spPr>
              <a:solidFill>
                <a:schemeClr val="bg1"/>
              </a:solidFill>
              <a:ln w="19050">
                <a:noFill/>
              </a:ln>
              <a:effectLst/>
            </c:spPr>
            <c:extLst>
              <c:ext xmlns:c16="http://schemas.microsoft.com/office/drawing/2014/chart" uri="{C3380CC4-5D6E-409C-BE32-E72D297353CC}">
                <c16:uniqueId val="{00000001-D420-48FB-A819-CF813D392C13}"/>
              </c:ext>
            </c:extLst>
          </c:dPt>
          <c:dPt>
            <c:idx val="1"/>
            <c:bubble3D val="0"/>
            <c:spPr>
              <a:solidFill>
                <a:schemeClr val="bg1">
                  <a:alpha val="20000"/>
                </a:schemeClr>
              </a:solidFill>
              <a:ln w="19050">
                <a:noFill/>
              </a:ln>
              <a:effectLst/>
            </c:spPr>
            <c:extLst>
              <c:ext xmlns:c16="http://schemas.microsoft.com/office/drawing/2014/chart" uri="{C3380CC4-5D6E-409C-BE32-E72D297353CC}">
                <c16:uniqueId val="{00000003-D420-48FB-A819-CF813D392C13}"/>
              </c:ext>
            </c:extLst>
          </c:dPt>
          <c:val>
            <c:numRef>
              <c:f>Processing!$E$8:$F$8</c:f>
              <c:numCache>
                <c:formatCode>0%</c:formatCode>
                <c:ptCount val="2"/>
                <c:pt idx="0">
                  <c:v>0.18354640151515156</c:v>
                </c:pt>
                <c:pt idx="1">
                  <c:v>0.81645359848484844</c:v>
                </c:pt>
              </c:numCache>
            </c:numRef>
          </c:val>
          <c:extLst>
            <c:ext xmlns:c16="http://schemas.microsoft.com/office/drawing/2014/chart" uri="{C3380CC4-5D6E-409C-BE32-E72D297353CC}">
              <c16:uniqueId val="{00000004-D420-48FB-A819-CF813D392C13}"/>
            </c:ext>
          </c:extLst>
        </c:ser>
        <c:dLbls>
          <c:showLegendKey val="0"/>
          <c:showVal val="0"/>
          <c:showCatName val="0"/>
          <c:showSerName val="0"/>
          <c:showPercent val="0"/>
          <c:showBubbleSize val="0"/>
          <c:showLeaderLines val="1"/>
        </c:dLbls>
        <c:firstSliceAng val="0"/>
        <c:holeSize val="9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9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Processing!$O$26</c:f>
              <c:strCache>
                <c:ptCount val="1"/>
                <c:pt idx="0">
                  <c:v>Goals Plan</c:v>
                </c:pt>
              </c:strCache>
            </c:strRef>
          </c:tx>
          <c:spPr>
            <a:gradFill flip="none" rotWithShape="1">
              <a:gsLst>
                <a:gs pos="0">
                  <a:srgbClr val="5B8AFF"/>
                </a:gs>
                <a:gs pos="100000">
                  <a:srgbClr val="3B73FF"/>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Processing!$O$27:$O$29</c:f>
              <c:numCache>
                <c:formatCode>General</c:formatCode>
                <c:ptCount val="3"/>
                <c:pt idx="0">
                  <c:v>7100</c:v>
                </c:pt>
                <c:pt idx="1">
                  <c:v>12500</c:v>
                </c:pt>
                <c:pt idx="2">
                  <c:v>17000</c:v>
                </c:pt>
              </c:numCache>
            </c:numRef>
          </c:val>
          <c:extLst>
            <c:ext xmlns:c16="http://schemas.microsoft.com/office/drawing/2014/chart" uri="{C3380CC4-5D6E-409C-BE32-E72D297353CC}">
              <c16:uniqueId val="{00000000-8E0A-4E88-89C1-4FBC3CCD9FAB}"/>
            </c:ext>
          </c:extLst>
        </c:ser>
        <c:ser>
          <c:idx val="1"/>
          <c:order val="1"/>
          <c:tx>
            <c:strRef>
              <c:f>Processing!$P$26</c:f>
              <c:strCache>
                <c:ptCount val="1"/>
                <c:pt idx="0">
                  <c:v>Actual</c:v>
                </c:pt>
              </c:strCache>
            </c:strRef>
          </c:tx>
          <c:spPr>
            <a:noFill/>
            <a:ln>
              <a:solidFill>
                <a:srgbClr val="5882B3">
                  <a:alpha val="70000"/>
                </a:srgbClr>
              </a:solidFill>
            </a:ln>
            <a:effectLst/>
          </c:spPr>
          <c:invertIfNegative val="0"/>
          <c:dLbls>
            <c:dLbl>
              <c:idx val="0"/>
              <c:tx>
                <c:rich>
                  <a:bodyPr/>
                  <a:lstStyle/>
                  <a:p>
                    <a:fld id="{D55F2EE5-9E8E-4345-B961-55B19EFBDAAA}" type="CELLRANGE">
                      <a:rPr lang="en-US"/>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8E0A-4E88-89C1-4FBC3CCD9FAB}"/>
                </c:ext>
              </c:extLst>
            </c:dLbl>
            <c:dLbl>
              <c:idx val="1"/>
              <c:tx>
                <c:rich>
                  <a:bodyPr/>
                  <a:lstStyle/>
                  <a:p>
                    <a:fld id="{CA4C13A9-6181-4665-BC53-55DB8D249838}"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8E0A-4E88-89C1-4FBC3CCD9FAB}"/>
                </c:ext>
              </c:extLst>
            </c:dLbl>
            <c:dLbl>
              <c:idx val="2"/>
              <c:tx>
                <c:rich>
                  <a:bodyPr/>
                  <a:lstStyle/>
                  <a:p>
                    <a:fld id="{10499A25-76BC-4258-9915-AE02CD173193}" type="CELLRANGE">
                      <a:rPr lang="en-IL"/>
                      <a:pPr/>
                      <a:t>[CELLRANGE]</a:t>
                    </a:fld>
                    <a:endParaRPr lang="en-IL"/>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8E0A-4E88-89C1-4FBC3CCD9FA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ru-RU"/>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Processing!$N$27:$N$29</c:f>
              <c:numCache>
                <c:formatCode>General</c:formatCode>
                <c:ptCount val="3"/>
                <c:pt idx="0">
                  <c:v>2028</c:v>
                </c:pt>
                <c:pt idx="1">
                  <c:v>2029</c:v>
                </c:pt>
                <c:pt idx="2">
                  <c:v>2030</c:v>
                </c:pt>
              </c:numCache>
            </c:numRef>
          </c:cat>
          <c:val>
            <c:numRef>
              <c:f>Processing!$P$27:$P$29</c:f>
              <c:numCache>
                <c:formatCode>General</c:formatCode>
                <c:ptCount val="3"/>
                <c:pt idx="0">
                  <c:v>6880</c:v>
                </c:pt>
                <c:pt idx="1">
                  <c:v>11992</c:v>
                </c:pt>
                <c:pt idx="2">
                  <c:v>17507</c:v>
                </c:pt>
              </c:numCache>
            </c:numRef>
          </c:val>
          <c:extLst>
            <c:ext xmlns:c15="http://schemas.microsoft.com/office/drawing/2012/chart" uri="{02D57815-91ED-43cb-92C2-25804820EDAC}">
              <c15:datalabelsRange>
                <c15:f>Processing!$S$27:$S$29</c15:f>
                <c15:dlblRangeCache>
                  <c:ptCount val="3"/>
                  <c:pt idx="1">
                    <c:v>$12.0k</c:v>
                  </c:pt>
                </c15:dlblRangeCache>
              </c15:datalabelsRange>
            </c:ext>
            <c:ext xmlns:c16="http://schemas.microsoft.com/office/drawing/2014/chart" uri="{C3380CC4-5D6E-409C-BE32-E72D297353CC}">
              <c16:uniqueId val="{00000004-8E0A-4E88-89C1-4FBC3CCD9FAB}"/>
            </c:ext>
          </c:extLst>
        </c:ser>
        <c:dLbls>
          <c:showLegendKey val="0"/>
          <c:showVal val="0"/>
          <c:showCatName val="0"/>
          <c:showSerName val="0"/>
          <c:showPercent val="0"/>
          <c:showBubbleSize val="0"/>
        </c:dLbls>
        <c:gapWidth val="219"/>
        <c:overlap val="-27"/>
        <c:axId val="1135221823"/>
        <c:axId val="1135229023"/>
      </c:barChart>
      <c:barChart>
        <c:barDir val="col"/>
        <c:grouping val="clustered"/>
        <c:varyColors val="0"/>
        <c:ser>
          <c:idx val="2"/>
          <c:order val="2"/>
          <c:tx>
            <c:strRef>
              <c:f>Processing!$Q$26</c:f>
              <c:strCache>
                <c:ptCount val="1"/>
                <c:pt idx="0">
                  <c:v>Current0</c:v>
                </c:pt>
              </c:strCache>
            </c:strRef>
          </c:tx>
          <c:spPr>
            <a:solidFill>
              <a:schemeClr val="accent3"/>
            </a:solidFill>
            <a:ln>
              <a:noFill/>
            </a:ln>
            <a:effectLst/>
          </c:spPr>
          <c:invertIfNegative val="0"/>
          <c:cat>
            <c:numRef>
              <c:f>Processing!$N$27:$N$29</c:f>
              <c:numCache>
                <c:formatCode>General</c:formatCode>
                <c:ptCount val="3"/>
                <c:pt idx="0">
                  <c:v>2028</c:v>
                </c:pt>
                <c:pt idx="1">
                  <c:v>2029</c:v>
                </c:pt>
                <c:pt idx="2">
                  <c:v>2030</c:v>
                </c:pt>
              </c:numCache>
            </c:numRef>
          </c:cat>
          <c:val>
            <c:numRef>
              <c:f>Processing!$Q$27:$Q$29</c:f>
              <c:numCache>
                <c:formatCode>General</c:formatCode>
                <c:ptCount val="3"/>
                <c:pt idx="0">
                  <c:v>0</c:v>
                </c:pt>
                <c:pt idx="1">
                  <c:v>0</c:v>
                </c:pt>
                <c:pt idx="2">
                  <c:v>0</c:v>
                </c:pt>
              </c:numCache>
            </c:numRef>
          </c:val>
          <c:extLst>
            <c:ext xmlns:c16="http://schemas.microsoft.com/office/drawing/2014/chart" uri="{C3380CC4-5D6E-409C-BE32-E72D297353CC}">
              <c16:uniqueId val="{00000005-8E0A-4E88-89C1-4FBC3CCD9FAB}"/>
            </c:ext>
          </c:extLst>
        </c:ser>
        <c:ser>
          <c:idx val="3"/>
          <c:order val="3"/>
          <c:tx>
            <c:strRef>
              <c:f>Processing!$R$26</c:f>
              <c:strCache>
                <c:ptCount val="1"/>
                <c:pt idx="0">
                  <c:v>Current</c:v>
                </c:pt>
              </c:strCache>
            </c:strRef>
          </c:tx>
          <c:spPr>
            <a:gradFill flip="none" rotWithShape="1">
              <a:gsLst>
                <a:gs pos="0">
                  <a:srgbClr val="01EFFA"/>
                </a:gs>
                <a:gs pos="100000">
                  <a:srgbClr val="01C7D1"/>
                </a:gs>
              </a:gsLst>
              <a:lin ang="5400000" scaled="0"/>
              <a:tileRect/>
            </a:gradFill>
            <a:ln>
              <a:noFill/>
            </a:ln>
            <a:effectLst/>
          </c:spPr>
          <c:invertIfNegative val="0"/>
          <c:cat>
            <c:numRef>
              <c:f>Processing!$N$27:$N$29</c:f>
              <c:numCache>
                <c:formatCode>General</c:formatCode>
                <c:ptCount val="3"/>
                <c:pt idx="0">
                  <c:v>2028</c:v>
                </c:pt>
                <c:pt idx="1">
                  <c:v>2029</c:v>
                </c:pt>
                <c:pt idx="2">
                  <c:v>2030</c:v>
                </c:pt>
              </c:numCache>
            </c:numRef>
          </c:cat>
          <c:val>
            <c:numRef>
              <c:f>Processing!$R$27:$R$29</c:f>
              <c:numCache>
                <c:formatCode>General</c:formatCode>
                <c:ptCount val="3"/>
                <c:pt idx="0">
                  <c:v>#N/A</c:v>
                </c:pt>
                <c:pt idx="1">
                  <c:v>11992</c:v>
                </c:pt>
                <c:pt idx="2">
                  <c:v>#N/A</c:v>
                </c:pt>
              </c:numCache>
            </c:numRef>
          </c:val>
          <c:extLst>
            <c:ext xmlns:c16="http://schemas.microsoft.com/office/drawing/2014/chart" uri="{C3380CC4-5D6E-409C-BE32-E72D297353CC}">
              <c16:uniqueId val="{00000006-8E0A-4E88-89C1-4FBC3CCD9FAB}"/>
            </c:ext>
          </c:extLst>
        </c:ser>
        <c:dLbls>
          <c:showLegendKey val="0"/>
          <c:showVal val="0"/>
          <c:showCatName val="0"/>
          <c:showSerName val="0"/>
          <c:showPercent val="0"/>
          <c:showBubbleSize val="0"/>
        </c:dLbls>
        <c:gapWidth val="219"/>
        <c:overlap val="-27"/>
        <c:axId val="2082594688"/>
        <c:axId val="2082608128"/>
      </c:barChart>
      <c:catAx>
        <c:axId val="1135221823"/>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1135229023"/>
        <c:crosses val="autoZero"/>
        <c:auto val="1"/>
        <c:lblAlgn val="ctr"/>
        <c:lblOffset val="100"/>
        <c:noMultiLvlLbl val="0"/>
      </c:catAx>
      <c:valAx>
        <c:axId val="1135229023"/>
        <c:scaling>
          <c:orientation val="minMax"/>
        </c:scaling>
        <c:delete val="1"/>
        <c:axPos val="l"/>
        <c:numFmt formatCode="General" sourceLinked="1"/>
        <c:majorTickMark val="none"/>
        <c:minorTickMark val="none"/>
        <c:tickLblPos val="nextTo"/>
        <c:crossAx val="1135221823"/>
        <c:crosses val="autoZero"/>
        <c:crossBetween val="between"/>
      </c:valAx>
      <c:valAx>
        <c:axId val="2082608128"/>
        <c:scaling>
          <c:orientation val="minMax"/>
        </c:scaling>
        <c:delete val="1"/>
        <c:axPos val="r"/>
        <c:numFmt formatCode="General" sourceLinked="1"/>
        <c:majorTickMark val="out"/>
        <c:minorTickMark val="none"/>
        <c:tickLblPos val="nextTo"/>
        <c:crossAx val="2082594688"/>
        <c:crosses val="max"/>
        <c:crossBetween val="between"/>
      </c:valAx>
      <c:catAx>
        <c:axId val="2082594688"/>
        <c:scaling>
          <c:orientation val="minMax"/>
        </c:scaling>
        <c:delete val="1"/>
        <c:axPos val="b"/>
        <c:numFmt formatCode="General" sourceLinked="1"/>
        <c:majorTickMark val="out"/>
        <c:minorTickMark val="none"/>
        <c:tickLblPos val="nextTo"/>
        <c:crossAx val="2082608128"/>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9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a:solidFill>
                <a:schemeClr val="bg1"/>
              </a:solidFill>
            </a:ln>
          </c:spPr>
          <c:dPt>
            <c:idx val="0"/>
            <c:bubble3D val="0"/>
            <c:spPr>
              <a:solidFill>
                <a:srgbClr val="13203F"/>
              </a:solidFill>
              <a:ln w="19050">
                <a:solidFill>
                  <a:schemeClr val="bg1"/>
                </a:solidFill>
              </a:ln>
              <a:effectLst/>
            </c:spPr>
            <c:extLst>
              <c:ext xmlns:c16="http://schemas.microsoft.com/office/drawing/2014/chart" uri="{C3380CC4-5D6E-409C-BE32-E72D297353CC}">
                <c16:uniqueId val="{00000001-0CD1-4B28-B9FB-1367790FEDB5}"/>
              </c:ext>
            </c:extLst>
          </c:dPt>
          <c:dPt>
            <c:idx val="1"/>
            <c:bubble3D val="0"/>
            <c:spPr>
              <a:solidFill>
                <a:srgbClr val="16BBC9"/>
              </a:solidFill>
              <a:ln w="19050">
                <a:solidFill>
                  <a:schemeClr val="bg1"/>
                </a:solidFill>
              </a:ln>
              <a:effectLst/>
            </c:spPr>
            <c:extLst>
              <c:ext xmlns:c16="http://schemas.microsoft.com/office/drawing/2014/chart" uri="{C3380CC4-5D6E-409C-BE32-E72D297353CC}">
                <c16:uniqueId val="{00000003-0CD1-4B28-B9FB-1367790FEDB5}"/>
              </c:ext>
            </c:extLst>
          </c:dPt>
          <c:dPt>
            <c:idx val="2"/>
            <c:bubble3D val="0"/>
            <c:spPr>
              <a:solidFill>
                <a:srgbClr val="0070C0"/>
              </a:solidFill>
              <a:ln w="19050">
                <a:solidFill>
                  <a:schemeClr val="bg1"/>
                </a:solidFill>
              </a:ln>
              <a:effectLst/>
            </c:spPr>
            <c:extLst>
              <c:ext xmlns:c16="http://schemas.microsoft.com/office/drawing/2014/chart" uri="{C3380CC4-5D6E-409C-BE32-E72D297353CC}">
                <c16:uniqueId val="{00000005-0CD1-4B28-B9FB-1367790FEDB5}"/>
              </c:ext>
            </c:extLst>
          </c:dPt>
          <c:dPt>
            <c:idx val="3"/>
            <c:bubble3D val="0"/>
            <c:spPr>
              <a:solidFill>
                <a:srgbClr val="01EFFA"/>
              </a:solidFill>
              <a:ln w="19050">
                <a:solidFill>
                  <a:schemeClr val="bg1"/>
                </a:solidFill>
              </a:ln>
              <a:effectLst/>
            </c:spPr>
            <c:extLst>
              <c:ext xmlns:c16="http://schemas.microsoft.com/office/drawing/2014/chart" uri="{C3380CC4-5D6E-409C-BE32-E72D297353CC}">
                <c16:uniqueId val="{00000007-0CD1-4B28-B9FB-1367790FEDB5}"/>
              </c:ext>
            </c:extLst>
          </c:dPt>
          <c:dPt>
            <c:idx val="4"/>
            <c:bubble3D val="0"/>
            <c:spPr>
              <a:solidFill>
                <a:srgbClr val="5882B3"/>
              </a:solidFill>
              <a:ln w="19050">
                <a:solidFill>
                  <a:schemeClr val="bg1"/>
                </a:solidFill>
              </a:ln>
              <a:effectLst/>
            </c:spPr>
            <c:extLst>
              <c:ext xmlns:c16="http://schemas.microsoft.com/office/drawing/2014/chart" uri="{C3380CC4-5D6E-409C-BE32-E72D297353CC}">
                <c16:uniqueId val="{00000009-0CD1-4B28-B9FB-1367790FEDB5}"/>
              </c:ext>
            </c:extLst>
          </c:dPt>
          <c:dPt>
            <c:idx val="5"/>
            <c:bubble3D val="0"/>
            <c:spPr>
              <a:solidFill>
                <a:srgbClr val="B2B5C7"/>
              </a:solidFill>
              <a:ln w="19050">
                <a:solidFill>
                  <a:schemeClr val="bg1"/>
                </a:solidFill>
              </a:ln>
              <a:effectLst/>
            </c:spPr>
            <c:extLst>
              <c:ext xmlns:c16="http://schemas.microsoft.com/office/drawing/2014/chart" uri="{C3380CC4-5D6E-409C-BE32-E72D297353CC}">
                <c16:uniqueId val="{0000000B-0CD1-4B28-B9FB-1367790FEDB5}"/>
              </c:ext>
            </c:extLst>
          </c:dPt>
          <c:cat>
            <c:strRef>
              <c:f>Processing!$F$18:$F$23</c:f>
              <c:strCache>
                <c:ptCount val="6"/>
                <c:pt idx="0">
                  <c:v>Housing</c:v>
                </c:pt>
                <c:pt idx="1">
                  <c:v>Food</c:v>
                </c:pt>
                <c:pt idx="2">
                  <c:v>Transport</c:v>
                </c:pt>
                <c:pt idx="3">
                  <c:v>Shopping</c:v>
                </c:pt>
                <c:pt idx="4">
                  <c:v>Gym</c:v>
                </c:pt>
                <c:pt idx="5">
                  <c:v>Other</c:v>
                </c:pt>
              </c:strCache>
            </c:strRef>
          </c:cat>
          <c:val>
            <c:numRef>
              <c:f>Processing!$G$18:$G$23</c:f>
              <c:numCache>
                <c:formatCode>0%</c:formatCode>
                <c:ptCount val="6"/>
                <c:pt idx="0">
                  <c:v>0.29232261434007312</c:v>
                </c:pt>
                <c:pt idx="1">
                  <c:v>0.17145415205550996</c:v>
                </c:pt>
                <c:pt idx="2">
                  <c:v>0.14108781616056107</c:v>
                </c:pt>
                <c:pt idx="3">
                  <c:v>0.13638737596060582</c:v>
                </c:pt>
                <c:pt idx="4">
                  <c:v>0.1986868611504887</c:v>
                </c:pt>
                <c:pt idx="5">
                  <c:v>6.0061180332761324E-2</c:v>
                </c:pt>
              </c:numCache>
            </c:numRef>
          </c:val>
          <c:extLst>
            <c:ext xmlns:c16="http://schemas.microsoft.com/office/drawing/2014/chart" uri="{C3380CC4-5D6E-409C-BE32-E72D297353CC}">
              <c16:uniqueId val="{0000000C-0CD1-4B28-B9FB-1367790FEDB5}"/>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hart9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ndard"/>
        <c:varyColors val="0"/>
        <c:ser>
          <c:idx val="1"/>
          <c:order val="1"/>
          <c:tx>
            <c:v>fill</c:v>
          </c:tx>
          <c:spPr>
            <a:gradFill flip="none" rotWithShape="1">
              <a:gsLst>
                <a:gs pos="0">
                  <a:srgbClr val="29A3FF">
                    <a:alpha val="50000"/>
                  </a:srgbClr>
                </a:gs>
                <a:gs pos="100000">
                  <a:srgbClr val="29A3FF">
                    <a:alpha val="0"/>
                  </a:srgbClr>
                </a:gs>
              </a:gsLst>
              <a:path path="circle">
                <a:fillToRect l="50000" t="-80000" r="50000" b="180000"/>
              </a:path>
              <a:tileRect/>
            </a:gradFill>
            <a:ln>
              <a:noFill/>
            </a:ln>
            <a:effectLst/>
          </c:spPr>
          <c:val>
            <c:numRef>
              <c:f>Processing!$B$18:$B$29</c:f>
              <c:numCache>
                <c:formatCode>General</c:formatCode>
                <c:ptCount val="12"/>
                <c:pt idx="0">
                  <c:v>2000</c:v>
                </c:pt>
                <c:pt idx="1">
                  <c:v>1600</c:v>
                </c:pt>
                <c:pt idx="2">
                  <c:v>1400</c:v>
                </c:pt>
                <c:pt idx="3">
                  <c:v>1800</c:v>
                </c:pt>
                <c:pt idx="4">
                  <c:v>2800</c:v>
                </c:pt>
                <c:pt idx="5">
                  <c:v>3240</c:v>
                </c:pt>
                <c:pt idx="6">
                  <c:v>3200</c:v>
                </c:pt>
                <c:pt idx="7">
                  <c:v>3000</c:v>
                </c:pt>
                <c:pt idx="8">
                  <c:v>3200</c:v>
                </c:pt>
                <c:pt idx="9">
                  <c:v>4000</c:v>
                </c:pt>
                <c:pt idx="10">
                  <c:v>3920</c:v>
                </c:pt>
                <c:pt idx="11">
                  <c:v>3200</c:v>
                </c:pt>
              </c:numCache>
            </c:numRef>
          </c:val>
          <c:extLst>
            <c:ext xmlns:c16="http://schemas.microsoft.com/office/drawing/2014/chart" uri="{C3380CC4-5D6E-409C-BE32-E72D297353CC}">
              <c16:uniqueId val="{00000000-E645-4C7A-B43E-CB6A4A3F550D}"/>
            </c:ext>
          </c:extLst>
        </c:ser>
        <c:dLbls>
          <c:showLegendKey val="0"/>
          <c:showVal val="0"/>
          <c:showCatName val="0"/>
          <c:showSerName val="0"/>
          <c:showPercent val="0"/>
          <c:showBubbleSize val="0"/>
        </c:dLbls>
        <c:axId val="2014077872"/>
        <c:axId val="2014067312"/>
      </c:areaChart>
      <c:barChart>
        <c:barDir val="col"/>
        <c:grouping val="clustered"/>
        <c:varyColors val="0"/>
        <c:ser>
          <c:idx val="4"/>
          <c:order val="4"/>
          <c:tx>
            <c:strRef>
              <c:f>Processing!$E$17</c:f>
              <c:strCache>
                <c:ptCount val="1"/>
                <c:pt idx="0">
                  <c:v>Goals</c:v>
                </c:pt>
              </c:strCache>
            </c:strRef>
          </c:tx>
          <c:spPr>
            <a:solidFill>
              <a:srgbClr val="01EFFA">
                <a:alpha val="30000"/>
              </a:srgbClr>
            </a:solidFill>
            <a:ln>
              <a:solidFill>
                <a:srgbClr val="01EFFA"/>
              </a:solidFill>
            </a:ln>
            <a:effectLst/>
          </c:spPr>
          <c:invertIfNegative val="0"/>
          <c:val>
            <c:numRef>
              <c:f>Processing!$E$18:$E$29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E645-4C7A-B43E-CB6A4A3F550D}"/>
            </c:ext>
          </c:extLst>
        </c:ser>
        <c:dLbls>
          <c:showLegendKey val="0"/>
          <c:showVal val="0"/>
          <c:showCatName val="0"/>
          <c:showSerName val="0"/>
          <c:showPercent val="0"/>
          <c:showBubbleSize val="0"/>
        </c:dLbls>
        <c:gapWidth val="80"/>
        <c:axId val="2014077872"/>
        <c:axId val="2014067312"/>
      </c:barChart>
      <c:lineChart>
        <c:grouping val="standard"/>
        <c:varyColors val="0"/>
        <c:ser>
          <c:idx val="0"/>
          <c:order val="0"/>
          <c:tx>
            <c:strRef>
              <c:f>Processing!$B$17</c:f>
              <c:strCache>
                <c:ptCount val="1"/>
                <c:pt idx="0">
                  <c:v>Compare Costs</c:v>
                </c:pt>
              </c:strCache>
            </c:strRef>
          </c:tx>
          <c:spPr>
            <a:ln w="19050" cap="rnd">
              <a:solidFill>
                <a:srgbClr val="29A3FF"/>
              </a:solidFill>
              <a:round/>
            </a:ln>
            <a:effectLst/>
          </c:spPr>
          <c:marker>
            <c:symbol val="none"/>
          </c:marker>
          <c:cat>
            <c:strRef>
              <c:f>Processing!$A$18:$A$29</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Processing!$B$18:$B$29</c:f>
              <c:numCache>
                <c:formatCode>General</c:formatCode>
                <c:ptCount val="12"/>
                <c:pt idx="0">
                  <c:v>2000</c:v>
                </c:pt>
                <c:pt idx="1">
                  <c:v>1600</c:v>
                </c:pt>
                <c:pt idx="2">
                  <c:v>1400</c:v>
                </c:pt>
                <c:pt idx="3">
                  <c:v>1800</c:v>
                </c:pt>
                <c:pt idx="4">
                  <c:v>2800</c:v>
                </c:pt>
                <c:pt idx="5">
                  <c:v>3240</c:v>
                </c:pt>
                <c:pt idx="6">
                  <c:v>3200</c:v>
                </c:pt>
                <c:pt idx="7">
                  <c:v>3000</c:v>
                </c:pt>
                <c:pt idx="8">
                  <c:v>3200</c:v>
                </c:pt>
                <c:pt idx="9">
                  <c:v>4000</c:v>
                </c:pt>
                <c:pt idx="10">
                  <c:v>3920</c:v>
                </c:pt>
                <c:pt idx="11">
                  <c:v>3200</c:v>
                </c:pt>
              </c:numCache>
            </c:numRef>
          </c:val>
          <c:smooth val="1"/>
          <c:extLst>
            <c:ext xmlns:c16="http://schemas.microsoft.com/office/drawing/2014/chart" uri="{C3380CC4-5D6E-409C-BE32-E72D297353CC}">
              <c16:uniqueId val="{00000002-E645-4C7A-B43E-CB6A4A3F550D}"/>
            </c:ext>
          </c:extLst>
        </c:ser>
        <c:ser>
          <c:idx val="3"/>
          <c:order val="3"/>
          <c:tx>
            <c:strRef>
              <c:f>Processing!$D$17</c:f>
              <c:strCache>
                <c:ptCount val="1"/>
                <c:pt idx="0">
                  <c:v>Inflow</c:v>
                </c:pt>
              </c:strCache>
            </c:strRef>
          </c:tx>
          <c:spPr>
            <a:ln w="19050" cap="rnd">
              <a:solidFill>
                <a:srgbClr val="01EFFA"/>
              </a:solidFill>
              <a:round/>
            </a:ln>
            <a:effectLst>
              <a:outerShdw blurRad="50800" dist="38100" dir="5400000" algn="t" rotWithShape="0">
                <a:prstClr val="black">
                  <a:alpha val="40000"/>
                </a:prstClr>
              </a:outerShdw>
            </a:effectLst>
          </c:spPr>
          <c:marker>
            <c:symbol val="none"/>
          </c:marker>
          <c:val>
            <c:numRef>
              <c:f>Processing!$D$18:$D$29</c:f>
              <c:numCache>
                <c:formatCode>General</c:formatCode>
                <c:ptCount val="12"/>
                <c:pt idx="0">
                  <c:v>3200</c:v>
                </c:pt>
                <c:pt idx="1">
                  <c:v>2552</c:v>
                </c:pt>
                <c:pt idx="2">
                  <c:v>2108</c:v>
                </c:pt>
                <c:pt idx="3">
                  <c:v>2012</c:v>
                </c:pt>
                <c:pt idx="4">
                  <c:v>2292</c:v>
                </c:pt>
                <c:pt idx="5">
                  <c:v>2860</c:v>
                </c:pt>
                <c:pt idx="6">
                  <c:v>3540</c:v>
                </c:pt>
                <c:pt idx="7">
                  <c:v>4108</c:v>
                </c:pt>
                <c:pt idx="8">
                  <c:v>4388</c:v>
                </c:pt>
                <c:pt idx="9">
                  <c:v>4292</c:v>
                </c:pt>
                <c:pt idx="10">
                  <c:v>3848</c:v>
                </c:pt>
                <c:pt idx="11">
                  <c:v>3200</c:v>
                </c:pt>
              </c:numCache>
            </c:numRef>
          </c:val>
          <c:smooth val="1"/>
          <c:extLst>
            <c:ext xmlns:c16="http://schemas.microsoft.com/office/drawing/2014/chart" uri="{C3380CC4-5D6E-409C-BE32-E72D297353CC}">
              <c16:uniqueId val="{00000003-E645-4C7A-B43E-CB6A4A3F550D}"/>
            </c:ext>
          </c:extLst>
        </c:ser>
        <c:dLbls>
          <c:showLegendKey val="0"/>
          <c:showVal val="0"/>
          <c:showCatName val="0"/>
          <c:showSerName val="0"/>
          <c:showPercent val="0"/>
          <c:showBubbleSize val="0"/>
        </c:dLbls>
        <c:marker val="1"/>
        <c:smooth val="0"/>
        <c:axId val="2014077872"/>
        <c:axId val="2014067312"/>
      </c:lineChart>
      <c:scatterChart>
        <c:scatterStyle val="lineMarker"/>
        <c:varyColors val="0"/>
        <c:ser>
          <c:idx val="2"/>
          <c:order val="2"/>
          <c:tx>
            <c:strRef>
              <c:f>Processing!$C$17</c:f>
              <c:strCache>
                <c:ptCount val="1"/>
                <c:pt idx="0">
                  <c:v>Cursor</c:v>
                </c:pt>
              </c:strCache>
            </c:strRef>
          </c:tx>
          <c:spPr>
            <a:ln w="25400" cap="rnd">
              <a:noFill/>
              <a:round/>
            </a:ln>
            <a:effectLst>
              <a:outerShdw blurRad="50800" dist="38100" dir="5400000" algn="t" rotWithShape="0">
                <a:prstClr val="black">
                  <a:alpha val="40000"/>
                </a:prstClr>
              </a:outerShdw>
            </a:effectLst>
          </c:spPr>
          <c:marker>
            <c:symbol val="circle"/>
            <c:size val="7"/>
            <c:spPr>
              <a:solidFill>
                <a:srgbClr val="29A3FF"/>
              </a:solidFill>
              <a:ln w="12700">
                <a:solidFill>
                  <a:schemeClr val="bg1"/>
                </a:solidFill>
              </a:ln>
              <a:effectLst>
                <a:outerShdw blurRad="50800" dist="38100" dir="5400000" algn="t" rotWithShape="0">
                  <a:prstClr val="black">
                    <a:alpha val="40000"/>
                  </a:prstClr>
                </a:outerShdw>
              </a:effectLst>
            </c:spPr>
          </c:marker>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ru-RU"/>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cap="flat" cmpd="sng" algn="ctr">
                      <a:solidFill>
                        <a:schemeClr val="tx1">
                          <a:lumMod val="35000"/>
                          <a:lumOff val="65000"/>
                        </a:schemeClr>
                      </a:solidFill>
                      <a:round/>
                    </a:ln>
                    <a:effectLst/>
                  </c:spPr>
                </c15:leaderLines>
              </c:ext>
            </c:extLst>
          </c:dLbls>
          <c:errBars>
            <c:errDir val="y"/>
            <c:errBarType val="both"/>
            <c:errValType val="cust"/>
            <c:noEndCap val="1"/>
            <c:plus>
              <c:numRef>
                <c:f>Processing!$C$16</c:f>
                <c:numCache>
                  <c:formatCode>General</c:formatCode>
                  <c:ptCount val="1"/>
                  <c:pt idx="0">
                    <c:v>465.59999999999997</c:v>
                  </c:pt>
                </c:numCache>
              </c:numRef>
            </c:plus>
            <c:minus>
              <c:numRef>
                <c:f>Processing!$C$18:$C$29</c:f>
                <c:numCache>
                  <c:formatCode>General</c:formatCode>
                  <c:ptCount val="12"/>
                  <c:pt idx="0">
                    <c:v>#N/A</c:v>
                  </c:pt>
                  <c:pt idx="1">
                    <c:v>#N/A</c:v>
                  </c:pt>
                  <c:pt idx="2">
                    <c:v>#N/A</c:v>
                  </c:pt>
                  <c:pt idx="3">
                    <c:v>#N/A</c:v>
                  </c:pt>
                  <c:pt idx="4">
                    <c:v>#N/A</c:v>
                  </c:pt>
                  <c:pt idx="5">
                    <c:v>#N/A</c:v>
                  </c:pt>
                  <c:pt idx="6">
                    <c:v>3200</c:v>
                  </c:pt>
                  <c:pt idx="7">
                    <c:v>3000</c:v>
                  </c:pt>
                  <c:pt idx="8">
                    <c:v>3200</c:v>
                  </c:pt>
                  <c:pt idx="9">
                    <c:v>4000</c:v>
                  </c:pt>
                  <c:pt idx="10">
                    <c:v>#N/A</c:v>
                  </c:pt>
                  <c:pt idx="11">
                    <c:v>#N/A</c:v>
                  </c:pt>
                </c:numCache>
              </c:numRef>
            </c:minus>
            <c:spPr>
              <a:noFill/>
              <a:ln w="9525" cap="flat" cmpd="sng" algn="ctr">
                <a:gradFill>
                  <a:gsLst>
                    <a:gs pos="0">
                      <a:srgbClr val="01EFFA"/>
                    </a:gs>
                    <a:gs pos="100000">
                      <a:schemeClr val="accent1">
                        <a:lumMod val="30000"/>
                        <a:lumOff val="70000"/>
                      </a:schemeClr>
                    </a:gs>
                  </a:gsLst>
                  <a:lin ang="5400000" scaled="1"/>
                </a:gradFill>
                <a:round/>
              </a:ln>
              <a:effectLst/>
            </c:spPr>
          </c:errBars>
          <c:yVal>
            <c:numRef>
              <c:f>Processing!$C$18:$C$29</c:f>
              <c:numCache>
                <c:formatCode>General</c:formatCode>
                <c:ptCount val="12"/>
                <c:pt idx="0">
                  <c:v>#N/A</c:v>
                </c:pt>
                <c:pt idx="1">
                  <c:v>#N/A</c:v>
                </c:pt>
                <c:pt idx="2">
                  <c:v>#N/A</c:v>
                </c:pt>
                <c:pt idx="3">
                  <c:v>#N/A</c:v>
                </c:pt>
                <c:pt idx="4">
                  <c:v>#N/A</c:v>
                </c:pt>
                <c:pt idx="5">
                  <c:v>#N/A</c:v>
                </c:pt>
                <c:pt idx="6">
                  <c:v>3200</c:v>
                </c:pt>
                <c:pt idx="7">
                  <c:v>3000</c:v>
                </c:pt>
                <c:pt idx="8">
                  <c:v>3200</c:v>
                </c:pt>
                <c:pt idx="9">
                  <c:v>4000</c:v>
                </c:pt>
                <c:pt idx="10">
                  <c:v>#N/A</c:v>
                </c:pt>
                <c:pt idx="11">
                  <c:v>#N/A</c:v>
                </c:pt>
              </c:numCache>
            </c:numRef>
          </c:yVal>
          <c:smooth val="0"/>
          <c:extLst>
            <c:ext xmlns:c16="http://schemas.microsoft.com/office/drawing/2014/chart" uri="{C3380CC4-5D6E-409C-BE32-E72D297353CC}">
              <c16:uniqueId val="{00000004-E645-4C7A-B43E-CB6A4A3F550D}"/>
            </c:ext>
          </c:extLst>
        </c:ser>
        <c:dLbls>
          <c:showLegendKey val="0"/>
          <c:showVal val="0"/>
          <c:showCatName val="0"/>
          <c:showSerName val="0"/>
          <c:showPercent val="0"/>
          <c:showBubbleSize val="0"/>
        </c:dLbls>
        <c:axId val="2014077872"/>
        <c:axId val="2014067312"/>
      </c:scatterChart>
      <c:catAx>
        <c:axId val="2014077872"/>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RU"/>
          </a:p>
        </c:txPr>
        <c:crossAx val="2014067312"/>
        <c:crosses val="autoZero"/>
        <c:auto val="1"/>
        <c:lblAlgn val="ctr"/>
        <c:lblOffset val="100"/>
        <c:noMultiLvlLbl val="0"/>
      </c:catAx>
      <c:valAx>
        <c:axId val="2014067312"/>
        <c:scaling>
          <c:orientation val="minMax"/>
        </c:scaling>
        <c:delete val="0"/>
        <c:axPos val="l"/>
        <c:majorGridlines>
          <c:spPr>
            <a:ln w="9525" cap="flat" cmpd="sng" algn="ctr">
              <a:solidFill>
                <a:srgbClr val="29A3FF">
                  <a:alpha val="20000"/>
                </a:srgb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BEFBFF"/>
                </a:solidFill>
                <a:latin typeface="+mn-lt"/>
                <a:ea typeface="+mn-ea"/>
                <a:cs typeface="+mn-cs"/>
              </a:defRPr>
            </a:pPr>
            <a:endParaRPr lang="ru-RU"/>
          </a:p>
        </c:txPr>
        <c:crossAx val="20140778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ru-RU"/>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checked="Checked" fmlaLink="Processing!$D$16" lockText="1" noThreeD="1"/>
</file>

<file path=xl/ctrlProps/ctrlProp10.xml><?xml version="1.0" encoding="utf-8"?>
<formControlPr xmlns="http://schemas.microsoft.com/office/spreadsheetml/2009/9/main" objectType="CheckBox" fmlaLink="Processing!$E$16" lockText="1" noThreeD="1"/>
</file>

<file path=xl/ctrlProps/ctrlProp11.xml><?xml version="1.0" encoding="utf-8"?>
<formControlPr xmlns="http://schemas.microsoft.com/office/spreadsheetml/2009/9/main" objectType="CheckBox" checked="Checked" fmlaLink="Processing!$D$16" lockText="1" noThreeD="1"/>
</file>

<file path=xl/ctrlProps/ctrlProp12.xml><?xml version="1.0" encoding="utf-8"?>
<formControlPr xmlns="http://schemas.microsoft.com/office/spreadsheetml/2009/9/main" objectType="CheckBox" fmlaLink="Processing!$E$16" lockText="1" noThreeD="1"/>
</file>

<file path=xl/ctrlProps/ctrlProp2.xml><?xml version="1.0" encoding="utf-8"?>
<formControlPr xmlns="http://schemas.microsoft.com/office/spreadsheetml/2009/9/main" objectType="CheckBox" fmlaLink="Processing!$E$16" lockText="1" noThreeD="1"/>
</file>

<file path=xl/ctrlProps/ctrlProp3.xml><?xml version="1.0" encoding="utf-8"?>
<formControlPr xmlns="http://schemas.microsoft.com/office/spreadsheetml/2009/9/main" objectType="CheckBox" checked="Checked" fmlaLink="Processing!$D$16" lockText="1" noThreeD="1"/>
</file>

<file path=xl/ctrlProps/ctrlProp4.xml><?xml version="1.0" encoding="utf-8"?>
<formControlPr xmlns="http://schemas.microsoft.com/office/spreadsheetml/2009/9/main" objectType="CheckBox" fmlaLink="Processing!$E$16" lockText="1" noThreeD="1"/>
</file>

<file path=xl/ctrlProps/ctrlProp5.xml><?xml version="1.0" encoding="utf-8"?>
<formControlPr xmlns="http://schemas.microsoft.com/office/spreadsheetml/2009/9/main" objectType="CheckBox" checked="Checked" fmlaLink="Processing!$D$16" lockText="1" noThreeD="1"/>
</file>

<file path=xl/ctrlProps/ctrlProp6.xml><?xml version="1.0" encoding="utf-8"?>
<formControlPr xmlns="http://schemas.microsoft.com/office/spreadsheetml/2009/9/main" objectType="CheckBox" fmlaLink="Processing!$E$16" lockText="1" noThreeD="1"/>
</file>

<file path=xl/ctrlProps/ctrlProp7.xml><?xml version="1.0" encoding="utf-8"?>
<formControlPr xmlns="http://schemas.microsoft.com/office/spreadsheetml/2009/9/main" objectType="CheckBox" checked="Checked" fmlaLink="Processing!$D$16" lockText="1" noThreeD="1"/>
</file>

<file path=xl/ctrlProps/ctrlProp8.xml><?xml version="1.0" encoding="utf-8"?>
<formControlPr xmlns="http://schemas.microsoft.com/office/spreadsheetml/2009/9/main" objectType="CheckBox" fmlaLink="Processing!$E$16" lockText="1" noThreeD="1"/>
</file>

<file path=xl/ctrlProps/ctrlProp9.xml><?xml version="1.0" encoding="utf-8"?>
<formControlPr xmlns="http://schemas.microsoft.com/office/spreadsheetml/2009/9/main" objectType="CheckBox" checked="Checked" fmlaLink="Processing!$D$16" lockText="1" noThreeD="1"/>
</file>

<file path=xl/drawings/_rels/drawing1.xml.rels><?xml version="1.0" encoding="UTF-8" standalone="yes"?>
<Relationships xmlns="http://schemas.openxmlformats.org/package/2006/relationships"><Relationship Id="rId13" Type="http://schemas.openxmlformats.org/officeDocument/2006/relationships/chart" Target="../charts/chart5.xml"/><Relationship Id="rId18" Type="http://schemas.openxmlformats.org/officeDocument/2006/relationships/image" Target="../media/image9.png"/><Relationship Id="rId26" Type="http://schemas.openxmlformats.org/officeDocument/2006/relationships/hyperlink" Target="#Costs!A1"/><Relationship Id="rId39" Type="http://schemas.openxmlformats.org/officeDocument/2006/relationships/image" Target="../media/image26.svg"/><Relationship Id="rId21" Type="http://schemas.openxmlformats.org/officeDocument/2006/relationships/image" Target="../media/image12.svg"/><Relationship Id="rId34" Type="http://schemas.openxmlformats.org/officeDocument/2006/relationships/hyperlink" Target="#Budget!A1"/><Relationship Id="rId42" Type="http://schemas.openxmlformats.org/officeDocument/2006/relationships/image" Target="../media/image28.svg"/><Relationship Id="rId7" Type="http://schemas.openxmlformats.org/officeDocument/2006/relationships/image" Target="../media/image5.png"/><Relationship Id="rId2" Type="http://schemas.openxmlformats.org/officeDocument/2006/relationships/image" Target="../media/image1.png"/><Relationship Id="rId16" Type="http://schemas.openxmlformats.org/officeDocument/2006/relationships/chart" Target="../charts/chart8.xml"/><Relationship Id="rId20" Type="http://schemas.openxmlformats.org/officeDocument/2006/relationships/image" Target="../media/image11.png"/><Relationship Id="rId29" Type="http://schemas.openxmlformats.org/officeDocument/2006/relationships/image" Target="../media/image19.png"/><Relationship Id="rId41" Type="http://schemas.openxmlformats.org/officeDocument/2006/relationships/image" Target="../media/image27.png"/><Relationship Id="rId1" Type="http://schemas.openxmlformats.org/officeDocument/2006/relationships/chart" Target="../charts/chart1.xml"/><Relationship Id="rId6" Type="http://schemas.openxmlformats.org/officeDocument/2006/relationships/image" Target="../media/image4.svg"/><Relationship Id="rId11" Type="http://schemas.openxmlformats.org/officeDocument/2006/relationships/chart" Target="../charts/chart3.xml"/><Relationship Id="rId24" Type="http://schemas.openxmlformats.org/officeDocument/2006/relationships/chart" Target="../charts/chart12.xml"/><Relationship Id="rId32" Type="http://schemas.openxmlformats.org/officeDocument/2006/relationships/image" Target="../media/image22.svg"/><Relationship Id="rId37" Type="http://schemas.openxmlformats.org/officeDocument/2006/relationships/hyperlink" Target="#'DASHBOARD DARK'!A1"/><Relationship Id="rId40" Type="http://schemas.openxmlformats.org/officeDocument/2006/relationships/hyperlink" Target="#'DASHBOARD LIGHT'!A1"/><Relationship Id="rId5" Type="http://schemas.openxmlformats.org/officeDocument/2006/relationships/image" Target="../media/image3.png"/><Relationship Id="rId15" Type="http://schemas.openxmlformats.org/officeDocument/2006/relationships/chart" Target="../charts/chart7.xml"/><Relationship Id="rId23" Type="http://schemas.openxmlformats.org/officeDocument/2006/relationships/chart" Target="../charts/chart11.xml"/><Relationship Id="rId28" Type="http://schemas.openxmlformats.org/officeDocument/2006/relationships/image" Target="../media/image18.svg"/><Relationship Id="rId36" Type="http://schemas.openxmlformats.org/officeDocument/2006/relationships/image" Target="../media/image24.svg"/><Relationship Id="rId10" Type="http://schemas.openxmlformats.org/officeDocument/2006/relationships/image" Target="../media/image8.svg"/><Relationship Id="rId19" Type="http://schemas.openxmlformats.org/officeDocument/2006/relationships/image" Target="../media/image10.svg"/><Relationship Id="rId31" Type="http://schemas.openxmlformats.org/officeDocument/2006/relationships/image" Target="../media/image21.png"/><Relationship Id="rId4" Type="http://schemas.openxmlformats.org/officeDocument/2006/relationships/chart" Target="../charts/chart2.xml"/><Relationship Id="rId9" Type="http://schemas.openxmlformats.org/officeDocument/2006/relationships/image" Target="../media/image7.png"/><Relationship Id="rId14" Type="http://schemas.openxmlformats.org/officeDocument/2006/relationships/chart" Target="../charts/chart6.xml"/><Relationship Id="rId22" Type="http://schemas.openxmlformats.org/officeDocument/2006/relationships/chart" Target="../charts/chart10.xml"/><Relationship Id="rId27" Type="http://schemas.openxmlformats.org/officeDocument/2006/relationships/image" Target="../media/image17.png"/><Relationship Id="rId30" Type="http://schemas.openxmlformats.org/officeDocument/2006/relationships/image" Target="../media/image20.svg"/><Relationship Id="rId35" Type="http://schemas.openxmlformats.org/officeDocument/2006/relationships/image" Target="../media/image23.png"/><Relationship Id="rId8" Type="http://schemas.openxmlformats.org/officeDocument/2006/relationships/image" Target="../media/image6.svg"/><Relationship Id="rId3" Type="http://schemas.openxmlformats.org/officeDocument/2006/relationships/image" Target="../media/image2.svg"/><Relationship Id="rId12" Type="http://schemas.openxmlformats.org/officeDocument/2006/relationships/chart" Target="../charts/chart4.xml"/><Relationship Id="rId17" Type="http://schemas.openxmlformats.org/officeDocument/2006/relationships/chart" Target="../charts/chart9.xml"/><Relationship Id="rId25" Type="http://schemas.openxmlformats.org/officeDocument/2006/relationships/chart" Target="../charts/chart13.xml"/><Relationship Id="rId33" Type="http://schemas.openxmlformats.org/officeDocument/2006/relationships/hyperlink" Target="#Structure!A1"/><Relationship Id="rId38" Type="http://schemas.openxmlformats.org/officeDocument/2006/relationships/image" Target="../media/image25.png"/></Relationships>
</file>

<file path=xl/drawings/_rels/drawing10.xml.rels><?xml version="1.0" encoding="UTF-8" standalone="yes"?>
<Relationships xmlns="http://schemas.openxmlformats.org/package/2006/relationships"><Relationship Id="rId8" Type="http://schemas.openxmlformats.org/officeDocument/2006/relationships/image" Target="../media/image6.svg"/><Relationship Id="rId13" Type="http://schemas.openxmlformats.org/officeDocument/2006/relationships/chart" Target="../charts/chart90.xml"/><Relationship Id="rId18" Type="http://schemas.openxmlformats.org/officeDocument/2006/relationships/image" Target="../media/image19.png"/><Relationship Id="rId26" Type="http://schemas.openxmlformats.org/officeDocument/2006/relationships/image" Target="../media/image24.svg"/><Relationship Id="rId3" Type="http://schemas.openxmlformats.org/officeDocument/2006/relationships/image" Target="../media/image2.svg"/><Relationship Id="rId21" Type="http://schemas.openxmlformats.org/officeDocument/2006/relationships/image" Target="../media/image22.svg"/><Relationship Id="rId7" Type="http://schemas.openxmlformats.org/officeDocument/2006/relationships/image" Target="../media/image5.png"/><Relationship Id="rId12" Type="http://schemas.openxmlformats.org/officeDocument/2006/relationships/chart" Target="../charts/chart89.xml"/><Relationship Id="rId17" Type="http://schemas.openxmlformats.org/officeDocument/2006/relationships/image" Target="../media/image18.svg"/><Relationship Id="rId25" Type="http://schemas.openxmlformats.org/officeDocument/2006/relationships/image" Target="../media/image23.png"/><Relationship Id="rId2" Type="http://schemas.openxmlformats.org/officeDocument/2006/relationships/image" Target="../media/image1.png"/><Relationship Id="rId16" Type="http://schemas.openxmlformats.org/officeDocument/2006/relationships/image" Target="../media/image17.png"/><Relationship Id="rId20" Type="http://schemas.openxmlformats.org/officeDocument/2006/relationships/image" Target="../media/image21.png"/><Relationship Id="rId29" Type="http://schemas.openxmlformats.org/officeDocument/2006/relationships/image" Target="../media/image26.svg"/><Relationship Id="rId1" Type="http://schemas.openxmlformats.org/officeDocument/2006/relationships/chart" Target="../charts/chart86.xml"/><Relationship Id="rId6" Type="http://schemas.openxmlformats.org/officeDocument/2006/relationships/image" Target="../media/image4.svg"/><Relationship Id="rId11" Type="http://schemas.openxmlformats.org/officeDocument/2006/relationships/chart" Target="../charts/chart88.xml"/><Relationship Id="rId24" Type="http://schemas.openxmlformats.org/officeDocument/2006/relationships/hyperlink" Target="#Budget!A1"/><Relationship Id="rId32" Type="http://schemas.openxmlformats.org/officeDocument/2006/relationships/image" Target="../media/image28.svg"/><Relationship Id="rId5" Type="http://schemas.openxmlformats.org/officeDocument/2006/relationships/image" Target="../media/image3.png"/><Relationship Id="rId15" Type="http://schemas.openxmlformats.org/officeDocument/2006/relationships/chart" Target="../charts/chart92.xml"/><Relationship Id="rId23" Type="http://schemas.openxmlformats.org/officeDocument/2006/relationships/hyperlink" Target="#Costs!A1"/><Relationship Id="rId28" Type="http://schemas.openxmlformats.org/officeDocument/2006/relationships/image" Target="../media/image25.png"/><Relationship Id="rId10" Type="http://schemas.openxmlformats.org/officeDocument/2006/relationships/image" Target="../media/image8.svg"/><Relationship Id="rId19" Type="http://schemas.openxmlformats.org/officeDocument/2006/relationships/image" Target="../media/image20.svg"/><Relationship Id="rId31" Type="http://schemas.openxmlformats.org/officeDocument/2006/relationships/image" Target="../media/image27.png"/><Relationship Id="rId4" Type="http://schemas.openxmlformats.org/officeDocument/2006/relationships/chart" Target="../charts/chart87.xml"/><Relationship Id="rId9" Type="http://schemas.openxmlformats.org/officeDocument/2006/relationships/image" Target="../media/image7.png"/><Relationship Id="rId14" Type="http://schemas.openxmlformats.org/officeDocument/2006/relationships/chart" Target="../charts/chart91.xml"/><Relationship Id="rId22" Type="http://schemas.openxmlformats.org/officeDocument/2006/relationships/hyperlink" Target="#DASHBOARD!A1"/><Relationship Id="rId27" Type="http://schemas.openxmlformats.org/officeDocument/2006/relationships/hyperlink" Target="#'Structure DARK'!A1"/><Relationship Id="rId30" Type="http://schemas.openxmlformats.org/officeDocument/2006/relationships/hyperlink" Target="#'Structure LIGHT'!A1"/></Relationships>
</file>

<file path=xl/drawings/_rels/drawing11.xml.rels><?xml version="1.0" encoding="UTF-8" standalone="yes"?>
<Relationships xmlns="http://schemas.openxmlformats.org/package/2006/relationships"><Relationship Id="rId13" Type="http://schemas.openxmlformats.org/officeDocument/2006/relationships/chart" Target="../charts/chart97.xml"/><Relationship Id="rId18" Type="http://schemas.openxmlformats.org/officeDocument/2006/relationships/image" Target="../media/image21.png"/><Relationship Id="rId26" Type="http://schemas.openxmlformats.org/officeDocument/2006/relationships/chart" Target="../charts/chart101.xml"/><Relationship Id="rId3" Type="http://schemas.openxmlformats.org/officeDocument/2006/relationships/image" Target="../media/image2.svg"/><Relationship Id="rId21" Type="http://schemas.openxmlformats.org/officeDocument/2006/relationships/hyperlink" Target="#Structure!A1"/><Relationship Id="rId34" Type="http://schemas.openxmlformats.org/officeDocument/2006/relationships/image" Target="../media/image28.svg"/><Relationship Id="rId7" Type="http://schemas.openxmlformats.org/officeDocument/2006/relationships/image" Target="../media/image5.png"/><Relationship Id="rId12" Type="http://schemas.openxmlformats.org/officeDocument/2006/relationships/chart" Target="../charts/chart96.xml"/><Relationship Id="rId17" Type="http://schemas.openxmlformats.org/officeDocument/2006/relationships/image" Target="../media/image20.svg"/><Relationship Id="rId25" Type="http://schemas.openxmlformats.org/officeDocument/2006/relationships/chart" Target="../charts/chart100.xml"/><Relationship Id="rId33" Type="http://schemas.openxmlformats.org/officeDocument/2006/relationships/image" Target="../media/image27.png"/><Relationship Id="rId2" Type="http://schemas.openxmlformats.org/officeDocument/2006/relationships/image" Target="../media/image1.png"/><Relationship Id="rId16" Type="http://schemas.openxmlformats.org/officeDocument/2006/relationships/image" Target="../media/image19.png"/><Relationship Id="rId20" Type="http://schemas.openxmlformats.org/officeDocument/2006/relationships/hyperlink" Target="#DASHBOARD!A1"/><Relationship Id="rId29" Type="http://schemas.openxmlformats.org/officeDocument/2006/relationships/hyperlink" Target="#'Costs DARK'!A1"/><Relationship Id="rId1" Type="http://schemas.openxmlformats.org/officeDocument/2006/relationships/chart" Target="../charts/chart93.xml"/><Relationship Id="rId6" Type="http://schemas.openxmlformats.org/officeDocument/2006/relationships/image" Target="../media/image4.svg"/><Relationship Id="rId11" Type="http://schemas.openxmlformats.org/officeDocument/2006/relationships/chart" Target="../charts/chart95.xml"/><Relationship Id="rId24" Type="http://schemas.openxmlformats.org/officeDocument/2006/relationships/chart" Target="../charts/chart99.xml"/><Relationship Id="rId32" Type="http://schemas.openxmlformats.org/officeDocument/2006/relationships/hyperlink" Target="#'Costs LIGHT'!A1"/><Relationship Id="rId5" Type="http://schemas.openxmlformats.org/officeDocument/2006/relationships/image" Target="../media/image3.png"/><Relationship Id="rId15" Type="http://schemas.openxmlformats.org/officeDocument/2006/relationships/image" Target="../media/image18.svg"/><Relationship Id="rId23" Type="http://schemas.openxmlformats.org/officeDocument/2006/relationships/chart" Target="../charts/chart98.xml"/><Relationship Id="rId28" Type="http://schemas.openxmlformats.org/officeDocument/2006/relationships/image" Target="../media/image24.svg"/><Relationship Id="rId10" Type="http://schemas.openxmlformats.org/officeDocument/2006/relationships/image" Target="../media/image8.svg"/><Relationship Id="rId19" Type="http://schemas.openxmlformats.org/officeDocument/2006/relationships/image" Target="../media/image22.svg"/><Relationship Id="rId31" Type="http://schemas.openxmlformats.org/officeDocument/2006/relationships/image" Target="../media/image26.svg"/><Relationship Id="rId4" Type="http://schemas.openxmlformats.org/officeDocument/2006/relationships/chart" Target="../charts/chart94.xml"/><Relationship Id="rId9" Type="http://schemas.openxmlformats.org/officeDocument/2006/relationships/image" Target="../media/image7.png"/><Relationship Id="rId14" Type="http://schemas.openxmlformats.org/officeDocument/2006/relationships/image" Target="../media/image17.png"/><Relationship Id="rId22" Type="http://schemas.openxmlformats.org/officeDocument/2006/relationships/hyperlink" Target="#Budget!A1"/><Relationship Id="rId27" Type="http://schemas.openxmlformats.org/officeDocument/2006/relationships/image" Target="../media/image23.png"/><Relationship Id="rId30" Type="http://schemas.openxmlformats.org/officeDocument/2006/relationships/image" Target="../media/image25.png"/><Relationship Id="rId8" Type="http://schemas.openxmlformats.org/officeDocument/2006/relationships/image" Target="../media/image6.svg"/></Relationships>
</file>

<file path=xl/drawings/_rels/drawing12.xml.rels><?xml version="1.0" encoding="UTF-8" standalone="yes"?>
<Relationships xmlns="http://schemas.openxmlformats.org/package/2006/relationships"><Relationship Id="rId13" Type="http://schemas.openxmlformats.org/officeDocument/2006/relationships/chart" Target="../charts/chart106.xml"/><Relationship Id="rId18" Type="http://schemas.openxmlformats.org/officeDocument/2006/relationships/image" Target="../media/image21.png"/><Relationship Id="rId26" Type="http://schemas.openxmlformats.org/officeDocument/2006/relationships/image" Target="../media/image10.svg"/><Relationship Id="rId3" Type="http://schemas.openxmlformats.org/officeDocument/2006/relationships/image" Target="../media/image2.svg"/><Relationship Id="rId21" Type="http://schemas.openxmlformats.org/officeDocument/2006/relationships/hyperlink" Target="#Costs!A1"/><Relationship Id="rId34" Type="http://schemas.openxmlformats.org/officeDocument/2006/relationships/hyperlink" Target="#'Budget LIGHT'!A1"/><Relationship Id="rId7" Type="http://schemas.openxmlformats.org/officeDocument/2006/relationships/image" Target="../media/image5.png"/><Relationship Id="rId12" Type="http://schemas.openxmlformats.org/officeDocument/2006/relationships/chart" Target="../charts/chart105.xml"/><Relationship Id="rId17" Type="http://schemas.openxmlformats.org/officeDocument/2006/relationships/image" Target="../media/image20.svg"/><Relationship Id="rId25" Type="http://schemas.openxmlformats.org/officeDocument/2006/relationships/image" Target="../media/image9.png"/><Relationship Id="rId33" Type="http://schemas.openxmlformats.org/officeDocument/2006/relationships/image" Target="../media/image26.svg"/><Relationship Id="rId2" Type="http://schemas.openxmlformats.org/officeDocument/2006/relationships/image" Target="../media/image1.png"/><Relationship Id="rId16" Type="http://schemas.openxmlformats.org/officeDocument/2006/relationships/image" Target="../media/image19.png"/><Relationship Id="rId20" Type="http://schemas.openxmlformats.org/officeDocument/2006/relationships/hyperlink" Target="#DASHBOARD!A1"/><Relationship Id="rId29" Type="http://schemas.openxmlformats.org/officeDocument/2006/relationships/image" Target="../media/image23.png"/><Relationship Id="rId1" Type="http://schemas.openxmlformats.org/officeDocument/2006/relationships/chart" Target="../charts/chart102.xml"/><Relationship Id="rId6" Type="http://schemas.openxmlformats.org/officeDocument/2006/relationships/image" Target="../media/image4.svg"/><Relationship Id="rId11" Type="http://schemas.openxmlformats.org/officeDocument/2006/relationships/chart" Target="../charts/chart104.xml"/><Relationship Id="rId24" Type="http://schemas.openxmlformats.org/officeDocument/2006/relationships/chart" Target="../charts/chart108.xml"/><Relationship Id="rId32" Type="http://schemas.openxmlformats.org/officeDocument/2006/relationships/image" Target="../media/image25.png"/><Relationship Id="rId5" Type="http://schemas.openxmlformats.org/officeDocument/2006/relationships/image" Target="../media/image3.png"/><Relationship Id="rId15" Type="http://schemas.openxmlformats.org/officeDocument/2006/relationships/image" Target="../media/image18.svg"/><Relationship Id="rId23" Type="http://schemas.openxmlformats.org/officeDocument/2006/relationships/chart" Target="../charts/chart107.xml"/><Relationship Id="rId28" Type="http://schemas.openxmlformats.org/officeDocument/2006/relationships/image" Target="../media/image12.svg"/><Relationship Id="rId36" Type="http://schemas.openxmlformats.org/officeDocument/2006/relationships/image" Target="../media/image28.svg"/><Relationship Id="rId10" Type="http://schemas.openxmlformats.org/officeDocument/2006/relationships/image" Target="../media/image8.svg"/><Relationship Id="rId19" Type="http://schemas.openxmlformats.org/officeDocument/2006/relationships/image" Target="../media/image22.svg"/><Relationship Id="rId31" Type="http://schemas.openxmlformats.org/officeDocument/2006/relationships/hyperlink" Target="#'Budget DARK'!A1"/><Relationship Id="rId4" Type="http://schemas.openxmlformats.org/officeDocument/2006/relationships/chart" Target="../charts/chart103.xml"/><Relationship Id="rId9" Type="http://schemas.openxmlformats.org/officeDocument/2006/relationships/image" Target="../media/image7.png"/><Relationship Id="rId14" Type="http://schemas.openxmlformats.org/officeDocument/2006/relationships/image" Target="../media/image17.png"/><Relationship Id="rId22" Type="http://schemas.openxmlformats.org/officeDocument/2006/relationships/hyperlink" Target="#Structure!A1"/><Relationship Id="rId27" Type="http://schemas.openxmlformats.org/officeDocument/2006/relationships/image" Target="../media/image11.png"/><Relationship Id="rId30" Type="http://schemas.openxmlformats.org/officeDocument/2006/relationships/image" Target="../media/image24.svg"/><Relationship Id="rId35" Type="http://schemas.openxmlformats.org/officeDocument/2006/relationships/image" Target="../media/image27.png"/><Relationship Id="rId8" Type="http://schemas.openxmlformats.org/officeDocument/2006/relationships/image" Target="../media/image6.svg"/></Relationships>
</file>

<file path=xl/drawings/_rels/drawing2.xml.rels><?xml version="1.0" encoding="UTF-8" standalone="yes"?>
<Relationships xmlns="http://schemas.openxmlformats.org/package/2006/relationships"><Relationship Id="rId13" Type="http://schemas.openxmlformats.org/officeDocument/2006/relationships/chart" Target="../charts/chart18.xml"/><Relationship Id="rId18" Type="http://schemas.openxmlformats.org/officeDocument/2006/relationships/image" Target="../media/image30.svg"/><Relationship Id="rId26" Type="http://schemas.openxmlformats.org/officeDocument/2006/relationships/hyperlink" Target="#'Costs DARK'!A1"/><Relationship Id="rId39" Type="http://schemas.openxmlformats.org/officeDocument/2006/relationships/image" Target="../media/image36.svg"/><Relationship Id="rId21" Type="http://schemas.openxmlformats.org/officeDocument/2006/relationships/chart" Target="../charts/chart22.xml"/><Relationship Id="rId34" Type="http://schemas.openxmlformats.org/officeDocument/2006/relationships/image" Target="../media/image22.svg"/><Relationship Id="rId42" Type="http://schemas.openxmlformats.org/officeDocument/2006/relationships/image" Target="../media/image38.svg"/><Relationship Id="rId7" Type="http://schemas.openxmlformats.org/officeDocument/2006/relationships/image" Target="../media/image4.svg"/><Relationship Id="rId2" Type="http://schemas.openxmlformats.org/officeDocument/2006/relationships/image" Target="../media/image1.png"/><Relationship Id="rId16" Type="http://schemas.openxmlformats.org/officeDocument/2006/relationships/chart" Target="../charts/chart21.xml"/><Relationship Id="rId20" Type="http://schemas.openxmlformats.org/officeDocument/2006/relationships/image" Target="../media/image32.svg"/><Relationship Id="rId29" Type="http://schemas.openxmlformats.org/officeDocument/2006/relationships/image" Target="../media/image17.png"/><Relationship Id="rId41" Type="http://schemas.openxmlformats.org/officeDocument/2006/relationships/image" Target="../media/image37.png"/><Relationship Id="rId1" Type="http://schemas.openxmlformats.org/officeDocument/2006/relationships/chart" Target="../charts/chart14.xml"/><Relationship Id="rId6" Type="http://schemas.openxmlformats.org/officeDocument/2006/relationships/image" Target="../media/image3.png"/><Relationship Id="rId11" Type="http://schemas.openxmlformats.org/officeDocument/2006/relationships/image" Target="../media/image8.svg"/><Relationship Id="rId24" Type="http://schemas.openxmlformats.org/officeDocument/2006/relationships/chart" Target="../charts/chart25.xml"/><Relationship Id="rId32" Type="http://schemas.openxmlformats.org/officeDocument/2006/relationships/image" Target="../media/image20.svg"/><Relationship Id="rId37" Type="http://schemas.openxmlformats.org/officeDocument/2006/relationships/image" Target="../media/image34.svg"/><Relationship Id="rId40" Type="http://schemas.openxmlformats.org/officeDocument/2006/relationships/hyperlink" Target="#'DASHBOARD LIGHT'!A1"/><Relationship Id="rId5" Type="http://schemas.openxmlformats.org/officeDocument/2006/relationships/chart" Target="../charts/chart16.xml"/><Relationship Id="rId15" Type="http://schemas.openxmlformats.org/officeDocument/2006/relationships/chart" Target="../charts/chart20.xml"/><Relationship Id="rId23" Type="http://schemas.openxmlformats.org/officeDocument/2006/relationships/chart" Target="../charts/chart24.xml"/><Relationship Id="rId28" Type="http://schemas.openxmlformats.org/officeDocument/2006/relationships/hyperlink" Target="#'Budget DARK'!A1"/><Relationship Id="rId36" Type="http://schemas.openxmlformats.org/officeDocument/2006/relationships/image" Target="../media/image33.png"/><Relationship Id="rId10" Type="http://schemas.openxmlformats.org/officeDocument/2006/relationships/image" Target="../media/image7.png"/><Relationship Id="rId19" Type="http://schemas.openxmlformats.org/officeDocument/2006/relationships/image" Target="../media/image31.png"/><Relationship Id="rId31" Type="http://schemas.openxmlformats.org/officeDocument/2006/relationships/image" Target="../media/image19.png"/><Relationship Id="rId4" Type="http://schemas.openxmlformats.org/officeDocument/2006/relationships/chart" Target="../charts/chart15.xml"/><Relationship Id="rId9" Type="http://schemas.openxmlformats.org/officeDocument/2006/relationships/image" Target="../media/image6.svg"/><Relationship Id="rId14" Type="http://schemas.openxmlformats.org/officeDocument/2006/relationships/chart" Target="../charts/chart19.xml"/><Relationship Id="rId22" Type="http://schemas.openxmlformats.org/officeDocument/2006/relationships/chart" Target="../charts/chart23.xml"/><Relationship Id="rId27" Type="http://schemas.openxmlformats.org/officeDocument/2006/relationships/hyperlink" Target="#'Structure DARK'!A1"/><Relationship Id="rId30" Type="http://schemas.openxmlformats.org/officeDocument/2006/relationships/image" Target="../media/image18.svg"/><Relationship Id="rId35" Type="http://schemas.openxmlformats.org/officeDocument/2006/relationships/hyperlink" Target="#DASHBOARD!A1"/><Relationship Id="rId8" Type="http://schemas.openxmlformats.org/officeDocument/2006/relationships/image" Target="../media/image5.png"/><Relationship Id="rId3" Type="http://schemas.openxmlformats.org/officeDocument/2006/relationships/image" Target="../media/image2.svg"/><Relationship Id="rId12" Type="http://schemas.openxmlformats.org/officeDocument/2006/relationships/chart" Target="../charts/chart17.xml"/><Relationship Id="rId17" Type="http://schemas.openxmlformats.org/officeDocument/2006/relationships/image" Target="../media/image29.png"/><Relationship Id="rId25" Type="http://schemas.openxmlformats.org/officeDocument/2006/relationships/chart" Target="../charts/chart26.xml"/><Relationship Id="rId33" Type="http://schemas.openxmlformats.org/officeDocument/2006/relationships/image" Target="../media/image21.png"/><Relationship Id="rId38" Type="http://schemas.openxmlformats.org/officeDocument/2006/relationships/image" Target="../media/image35.png"/></Relationships>
</file>

<file path=xl/drawings/_rels/drawing3.xml.rels><?xml version="1.0" encoding="UTF-8" standalone="yes"?>
<Relationships xmlns="http://schemas.openxmlformats.org/package/2006/relationships"><Relationship Id="rId8" Type="http://schemas.openxmlformats.org/officeDocument/2006/relationships/image" Target="../media/image5.png"/><Relationship Id="rId13" Type="http://schemas.openxmlformats.org/officeDocument/2006/relationships/chart" Target="../charts/chart31.xml"/><Relationship Id="rId18" Type="http://schemas.openxmlformats.org/officeDocument/2006/relationships/hyperlink" Target="#'Budget DARK'!A1"/><Relationship Id="rId26" Type="http://schemas.openxmlformats.org/officeDocument/2006/relationships/image" Target="../media/image33.png"/><Relationship Id="rId3" Type="http://schemas.openxmlformats.org/officeDocument/2006/relationships/image" Target="../media/image2.svg"/><Relationship Id="rId21" Type="http://schemas.openxmlformats.org/officeDocument/2006/relationships/image" Target="../media/image19.png"/><Relationship Id="rId7" Type="http://schemas.openxmlformats.org/officeDocument/2006/relationships/image" Target="../media/image4.svg"/><Relationship Id="rId12" Type="http://schemas.openxmlformats.org/officeDocument/2006/relationships/chart" Target="../charts/chart30.xml"/><Relationship Id="rId17" Type="http://schemas.openxmlformats.org/officeDocument/2006/relationships/hyperlink" Target="#'Costs DARK'!A1"/><Relationship Id="rId25" Type="http://schemas.openxmlformats.org/officeDocument/2006/relationships/hyperlink" Target="#Structure!A1"/><Relationship Id="rId2" Type="http://schemas.openxmlformats.org/officeDocument/2006/relationships/image" Target="../media/image1.png"/><Relationship Id="rId16" Type="http://schemas.openxmlformats.org/officeDocument/2006/relationships/hyperlink" Target="#'DASHBOARD DARK'!A1"/><Relationship Id="rId20" Type="http://schemas.openxmlformats.org/officeDocument/2006/relationships/image" Target="../media/image18.svg"/><Relationship Id="rId29" Type="http://schemas.openxmlformats.org/officeDocument/2006/relationships/image" Target="../media/image36.svg"/><Relationship Id="rId1" Type="http://schemas.openxmlformats.org/officeDocument/2006/relationships/chart" Target="../charts/chart27.xml"/><Relationship Id="rId6" Type="http://schemas.openxmlformats.org/officeDocument/2006/relationships/image" Target="../media/image3.png"/><Relationship Id="rId11" Type="http://schemas.openxmlformats.org/officeDocument/2006/relationships/image" Target="../media/image8.svg"/><Relationship Id="rId24" Type="http://schemas.openxmlformats.org/officeDocument/2006/relationships/image" Target="../media/image22.svg"/><Relationship Id="rId32" Type="http://schemas.openxmlformats.org/officeDocument/2006/relationships/image" Target="../media/image38.svg"/><Relationship Id="rId5" Type="http://schemas.openxmlformats.org/officeDocument/2006/relationships/chart" Target="../charts/chart29.xml"/><Relationship Id="rId15" Type="http://schemas.openxmlformats.org/officeDocument/2006/relationships/chart" Target="../charts/chart33.xml"/><Relationship Id="rId23" Type="http://schemas.openxmlformats.org/officeDocument/2006/relationships/image" Target="../media/image21.png"/><Relationship Id="rId28" Type="http://schemas.openxmlformats.org/officeDocument/2006/relationships/image" Target="../media/image35.png"/><Relationship Id="rId10" Type="http://schemas.openxmlformats.org/officeDocument/2006/relationships/image" Target="../media/image7.png"/><Relationship Id="rId19" Type="http://schemas.openxmlformats.org/officeDocument/2006/relationships/image" Target="../media/image17.png"/><Relationship Id="rId31" Type="http://schemas.openxmlformats.org/officeDocument/2006/relationships/image" Target="../media/image37.png"/><Relationship Id="rId4" Type="http://schemas.openxmlformats.org/officeDocument/2006/relationships/chart" Target="../charts/chart28.xml"/><Relationship Id="rId9" Type="http://schemas.openxmlformats.org/officeDocument/2006/relationships/image" Target="../media/image6.svg"/><Relationship Id="rId14" Type="http://schemas.openxmlformats.org/officeDocument/2006/relationships/chart" Target="../charts/chart32.xml"/><Relationship Id="rId22" Type="http://schemas.openxmlformats.org/officeDocument/2006/relationships/image" Target="../media/image20.svg"/><Relationship Id="rId27" Type="http://schemas.openxmlformats.org/officeDocument/2006/relationships/image" Target="../media/image34.svg"/><Relationship Id="rId30" Type="http://schemas.openxmlformats.org/officeDocument/2006/relationships/hyperlink" Target="#'Structure LIGHT'!A1"/></Relationships>
</file>

<file path=xl/drawings/_rels/drawing4.xml.rels><?xml version="1.0" encoding="UTF-8" standalone="yes"?>
<Relationships xmlns="http://schemas.openxmlformats.org/package/2006/relationships"><Relationship Id="rId13" Type="http://schemas.openxmlformats.org/officeDocument/2006/relationships/chart" Target="../charts/chart38.xml"/><Relationship Id="rId18" Type="http://schemas.openxmlformats.org/officeDocument/2006/relationships/image" Target="../media/image18.svg"/><Relationship Id="rId26" Type="http://schemas.openxmlformats.org/officeDocument/2006/relationships/chart" Target="../charts/chart42.xml"/><Relationship Id="rId3" Type="http://schemas.openxmlformats.org/officeDocument/2006/relationships/image" Target="../media/image2.svg"/><Relationship Id="rId21" Type="http://schemas.openxmlformats.org/officeDocument/2006/relationships/image" Target="../media/image21.png"/><Relationship Id="rId34" Type="http://schemas.openxmlformats.org/officeDocument/2006/relationships/image" Target="../media/image38.svg"/><Relationship Id="rId7" Type="http://schemas.openxmlformats.org/officeDocument/2006/relationships/image" Target="../media/image4.svg"/><Relationship Id="rId12" Type="http://schemas.openxmlformats.org/officeDocument/2006/relationships/chart" Target="../charts/chart37.xml"/><Relationship Id="rId17" Type="http://schemas.openxmlformats.org/officeDocument/2006/relationships/image" Target="../media/image17.png"/><Relationship Id="rId25" Type="http://schemas.openxmlformats.org/officeDocument/2006/relationships/chart" Target="../charts/chart41.xml"/><Relationship Id="rId33" Type="http://schemas.openxmlformats.org/officeDocument/2006/relationships/image" Target="../media/image37.png"/><Relationship Id="rId2" Type="http://schemas.openxmlformats.org/officeDocument/2006/relationships/image" Target="../media/image1.png"/><Relationship Id="rId16" Type="http://schemas.openxmlformats.org/officeDocument/2006/relationships/hyperlink" Target="#'Budget DARK'!A1"/><Relationship Id="rId20" Type="http://schemas.openxmlformats.org/officeDocument/2006/relationships/image" Target="../media/image20.svg"/><Relationship Id="rId29" Type="http://schemas.openxmlformats.org/officeDocument/2006/relationships/image" Target="../media/image34.svg"/><Relationship Id="rId1" Type="http://schemas.openxmlformats.org/officeDocument/2006/relationships/chart" Target="../charts/chart34.xml"/><Relationship Id="rId6" Type="http://schemas.openxmlformats.org/officeDocument/2006/relationships/image" Target="../media/image3.png"/><Relationship Id="rId11" Type="http://schemas.openxmlformats.org/officeDocument/2006/relationships/image" Target="../media/image8.svg"/><Relationship Id="rId24" Type="http://schemas.openxmlformats.org/officeDocument/2006/relationships/chart" Target="../charts/chart40.xml"/><Relationship Id="rId32" Type="http://schemas.openxmlformats.org/officeDocument/2006/relationships/hyperlink" Target="#'Costs LIGHT'!A1"/><Relationship Id="rId5" Type="http://schemas.openxmlformats.org/officeDocument/2006/relationships/chart" Target="../charts/chart36.xml"/><Relationship Id="rId15" Type="http://schemas.openxmlformats.org/officeDocument/2006/relationships/hyperlink" Target="#'Structure DARK'!A1"/><Relationship Id="rId23" Type="http://schemas.openxmlformats.org/officeDocument/2006/relationships/chart" Target="../charts/chart39.xml"/><Relationship Id="rId28" Type="http://schemas.openxmlformats.org/officeDocument/2006/relationships/image" Target="../media/image33.png"/><Relationship Id="rId10" Type="http://schemas.openxmlformats.org/officeDocument/2006/relationships/image" Target="../media/image7.png"/><Relationship Id="rId19" Type="http://schemas.openxmlformats.org/officeDocument/2006/relationships/image" Target="../media/image19.png"/><Relationship Id="rId31" Type="http://schemas.openxmlformats.org/officeDocument/2006/relationships/image" Target="../media/image36.svg"/><Relationship Id="rId4" Type="http://schemas.openxmlformats.org/officeDocument/2006/relationships/chart" Target="../charts/chart35.xml"/><Relationship Id="rId9" Type="http://schemas.openxmlformats.org/officeDocument/2006/relationships/image" Target="../media/image6.svg"/><Relationship Id="rId14" Type="http://schemas.openxmlformats.org/officeDocument/2006/relationships/hyperlink" Target="#'DASHBOARD DARK'!A1"/><Relationship Id="rId22" Type="http://schemas.openxmlformats.org/officeDocument/2006/relationships/image" Target="../media/image22.svg"/><Relationship Id="rId27" Type="http://schemas.openxmlformats.org/officeDocument/2006/relationships/hyperlink" Target="#Costs!A1"/><Relationship Id="rId30" Type="http://schemas.openxmlformats.org/officeDocument/2006/relationships/image" Target="../media/image35.png"/><Relationship Id="rId8" Type="http://schemas.openxmlformats.org/officeDocument/2006/relationships/image" Target="../media/image5.png"/></Relationships>
</file>

<file path=xl/drawings/_rels/drawing5.xml.rels><?xml version="1.0" encoding="UTF-8" standalone="yes"?>
<Relationships xmlns="http://schemas.openxmlformats.org/package/2006/relationships"><Relationship Id="rId13" Type="http://schemas.openxmlformats.org/officeDocument/2006/relationships/chart" Target="../charts/chart47.xml"/><Relationship Id="rId18" Type="http://schemas.openxmlformats.org/officeDocument/2006/relationships/image" Target="../media/image18.svg"/><Relationship Id="rId26" Type="http://schemas.openxmlformats.org/officeDocument/2006/relationships/image" Target="../media/image30.svg"/><Relationship Id="rId3" Type="http://schemas.openxmlformats.org/officeDocument/2006/relationships/image" Target="../media/image2.svg"/><Relationship Id="rId21" Type="http://schemas.openxmlformats.org/officeDocument/2006/relationships/image" Target="../media/image21.png"/><Relationship Id="rId34" Type="http://schemas.openxmlformats.org/officeDocument/2006/relationships/hyperlink" Target="#'Budget LIGHT'!A1"/><Relationship Id="rId7" Type="http://schemas.openxmlformats.org/officeDocument/2006/relationships/image" Target="../media/image4.svg"/><Relationship Id="rId12" Type="http://schemas.openxmlformats.org/officeDocument/2006/relationships/chart" Target="../charts/chart46.xml"/><Relationship Id="rId17" Type="http://schemas.openxmlformats.org/officeDocument/2006/relationships/image" Target="../media/image17.png"/><Relationship Id="rId25" Type="http://schemas.openxmlformats.org/officeDocument/2006/relationships/image" Target="../media/image29.png"/><Relationship Id="rId33" Type="http://schemas.openxmlformats.org/officeDocument/2006/relationships/image" Target="../media/image36.svg"/><Relationship Id="rId2" Type="http://schemas.openxmlformats.org/officeDocument/2006/relationships/image" Target="../media/image1.png"/><Relationship Id="rId16" Type="http://schemas.openxmlformats.org/officeDocument/2006/relationships/hyperlink" Target="#'Structure DARK'!A1"/><Relationship Id="rId20" Type="http://schemas.openxmlformats.org/officeDocument/2006/relationships/image" Target="../media/image20.svg"/><Relationship Id="rId29" Type="http://schemas.openxmlformats.org/officeDocument/2006/relationships/hyperlink" Target="#Budget!A1"/><Relationship Id="rId1" Type="http://schemas.openxmlformats.org/officeDocument/2006/relationships/chart" Target="../charts/chart43.xml"/><Relationship Id="rId6" Type="http://schemas.openxmlformats.org/officeDocument/2006/relationships/image" Target="../media/image3.png"/><Relationship Id="rId11" Type="http://schemas.openxmlformats.org/officeDocument/2006/relationships/image" Target="../media/image8.svg"/><Relationship Id="rId24" Type="http://schemas.openxmlformats.org/officeDocument/2006/relationships/chart" Target="../charts/chart49.xml"/><Relationship Id="rId32" Type="http://schemas.openxmlformats.org/officeDocument/2006/relationships/image" Target="../media/image35.png"/><Relationship Id="rId5" Type="http://schemas.openxmlformats.org/officeDocument/2006/relationships/chart" Target="../charts/chart45.xml"/><Relationship Id="rId15" Type="http://schemas.openxmlformats.org/officeDocument/2006/relationships/hyperlink" Target="#'Costs DARK'!A1"/><Relationship Id="rId23" Type="http://schemas.openxmlformats.org/officeDocument/2006/relationships/chart" Target="../charts/chart48.xml"/><Relationship Id="rId28" Type="http://schemas.openxmlformats.org/officeDocument/2006/relationships/image" Target="../media/image32.svg"/><Relationship Id="rId36" Type="http://schemas.openxmlformats.org/officeDocument/2006/relationships/image" Target="../media/image38.svg"/><Relationship Id="rId10" Type="http://schemas.openxmlformats.org/officeDocument/2006/relationships/image" Target="../media/image7.png"/><Relationship Id="rId19" Type="http://schemas.openxmlformats.org/officeDocument/2006/relationships/image" Target="../media/image19.png"/><Relationship Id="rId31" Type="http://schemas.openxmlformats.org/officeDocument/2006/relationships/image" Target="../media/image34.svg"/><Relationship Id="rId4" Type="http://schemas.openxmlformats.org/officeDocument/2006/relationships/chart" Target="../charts/chart44.xml"/><Relationship Id="rId9" Type="http://schemas.openxmlformats.org/officeDocument/2006/relationships/image" Target="../media/image6.svg"/><Relationship Id="rId14" Type="http://schemas.openxmlformats.org/officeDocument/2006/relationships/hyperlink" Target="#'DASHBOARD DARK'!A1"/><Relationship Id="rId22" Type="http://schemas.openxmlformats.org/officeDocument/2006/relationships/image" Target="../media/image22.svg"/><Relationship Id="rId27" Type="http://schemas.openxmlformats.org/officeDocument/2006/relationships/image" Target="../media/image31.png"/><Relationship Id="rId30" Type="http://schemas.openxmlformats.org/officeDocument/2006/relationships/image" Target="../media/image33.png"/><Relationship Id="rId35" Type="http://schemas.openxmlformats.org/officeDocument/2006/relationships/image" Target="../media/image37.png"/><Relationship Id="rId8" Type="http://schemas.openxmlformats.org/officeDocument/2006/relationships/image" Target="../media/image5.png"/></Relationships>
</file>

<file path=xl/drawings/_rels/drawing6.xml.rels><?xml version="1.0" encoding="UTF-8" standalone="yes"?>
<Relationships xmlns="http://schemas.openxmlformats.org/package/2006/relationships"><Relationship Id="rId13" Type="http://schemas.openxmlformats.org/officeDocument/2006/relationships/chart" Target="../charts/chart54.xml"/><Relationship Id="rId18" Type="http://schemas.openxmlformats.org/officeDocument/2006/relationships/chart" Target="../charts/chart59.xml"/><Relationship Id="rId26" Type="http://schemas.openxmlformats.org/officeDocument/2006/relationships/hyperlink" Target="#'Costs LIGHT'!A1"/><Relationship Id="rId39" Type="http://schemas.openxmlformats.org/officeDocument/2006/relationships/image" Target="../media/image25.png"/><Relationship Id="rId21" Type="http://schemas.openxmlformats.org/officeDocument/2006/relationships/chart" Target="../charts/chart62.xml"/><Relationship Id="rId34" Type="http://schemas.openxmlformats.org/officeDocument/2006/relationships/image" Target="../media/image22.svg"/><Relationship Id="rId42" Type="http://schemas.openxmlformats.org/officeDocument/2006/relationships/image" Target="../media/image46.svg"/><Relationship Id="rId7" Type="http://schemas.openxmlformats.org/officeDocument/2006/relationships/image" Target="../media/image4.svg"/><Relationship Id="rId2" Type="http://schemas.openxmlformats.org/officeDocument/2006/relationships/image" Target="../media/image1.png"/><Relationship Id="rId16" Type="http://schemas.openxmlformats.org/officeDocument/2006/relationships/chart" Target="../charts/chart57.xml"/><Relationship Id="rId20" Type="http://schemas.openxmlformats.org/officeDocument/2006/relationships/chart" Target="../charts/chart61.xml"/><Relationship Id="rId29" Type="http://schemas.openxmlformats.org/officeDocument/2006/relationships/image" Target="../media/image39.png"/><Relationship Id="rId41" Type="http://schemas.openxmlformats.org/officeDocument/2006/relationships/image" Target="../media/image45.png"/><Relationship Id="rId1" Type="http://schemas.openxmlformats.org/officeDocument/2006/relationships/chart" Target="../charts/chart50.xml"/><Relationship Id="rId6" Type="http://schemas.openxmlformats.org/officeDocument/2006/relationships/image" Target="../media/image3.png"/><Relationship Id="rId11" Type="http://schemas.openxmlformats.org/officeDocument/2006/relationships/image" Target="../media/image8.svg"/><Relationship Id="rId24" Type="http://schemas.openxmlformats.org/officeDocument/2006/relationships/image" Target="../media/image11.png"/><Relationship Id="rId32" Type="http://schemas.openxmlformats.org/officeDocument/2006/relationships/image" Target="../media/image42.svg"/><Relationship Id="rId37" Type="http://schemas.openxmlformats.org/officeDocument/2006/relationships/image" Target="../media/image44.svg"/><Relationship Id="rId40" Type="http://schemas.openxmlformats.org/officeDocument/2006/relationships/image" Target="../media/image26.svg"/><Relationship Id="rId5" Type="http://schemas.openxmlformats.org/officeDocument/2006/relationships/chart" Target="../charts/chart52.xml"/><Relationship Id="rId15" Type="http://schemas.openxmlformats.org/officeDocument/2006/relationships/chart" Target="../charts/chart56.xml"/><Relationship Id="rId23" Type="http://schemas.openxmlformats.org/officeDocument/2006/relationships/image" Target="../media/image10.svg"/><Relationship Id="rId28" Type="http://schemas.openxmlformats.org/officeDocument/2006/relationships/hyperlink" Target="#'Budget LIGHT'!A1"/><Relationship Id="rId36" Type="http://schemas.openxmlformats.org/officeDocument/2006/relationships/image" Target="../media/image43.png"/><Relationship Id="rId10" Type="http://schemas.openxmlformats.org/officeDocument/2006/relationships/image" Target="../media/image7.png"/><Relationship Id="rId19" Type="http://schemas.openxmlformats.org/officeDocument/2006/relationships/chart" Target="../charts/chart60.xml"/><Relationship Id="rId31" Type="http://schemas.openxmlformats.org/officeDocument/2006/relationships/image" Target="../media/image41.png"/><Relationship Id="rId4" Type="http://schemas.openxmlformats.org/officeDocument/2006/relationships/chart" Target="../charts/chart51.xml"/><Relationship Id="rId9" Type="http://schemas.openxmlformats.org/officeDocument/2006/relationships/image" Target="../media/image6.svg"/><Relationship Id="rId14" Type="http://schemas.openxmlformats.org/officeDocument/2006/relationships/chart" Target="../charts/chart55.xml"/><Relationship Id="rId22" Type="http://schemas.openxmlformats.org/officeDocument/2006/relationships/image" Target="../media/image9.png"/><Relationship Id="rId27" Type="http://schemas.openxmlformats.org/officeDocument/2006/relationships/hyperlink" Target="#'Structure LIGHT'!A1"/><Relationship Id="rId30" Type="http://schemas.openxmlformats.org/officeDocument/2006/relationships/image" Target="../media/image40.svg"/><Relationship Id="rId35" Type="http://schemas.openxmlformats.org/officeDocument/2006/relationships/hyperlink" Target="#DASHBOARD!A1"/><Relationship Id="rId8" Type="http://schemas.openxmlformats.org/officeDocument/2006/relationships/image" Target="../media/image5.png"/><Relationship Id="rId3" Type="http://schemas.openxmlformats.org/officeDocument/2006/relationships/image" Target="../media/image2.svg"/><Relationship Id="rId12" Type="http://schemas.openxmlformats.org/officeDocument/2006/relationships/chart" Target="../charts/chart53.xml"/><Relationship Id="rId17" Type="http://schemas.openxmlformats.org/officeDocument/2006/relationships/chart" Target="../charts/chart58.xml"/><Relationship Id="rId25" Type="http://schemas.openxmlformats.org/officeDocument/2006/relationships/image" Target="../media/image12.svg"/><Relationship Id="rId33" Type="http://schemas.openxmlformats.org/officeDocument/2006/relationships/image" Target="../media/image21.png"/><Relationship Id="rId38" Type="http://schemas.openxmlformats.org/officeDocument/2006/relationships/hyperlink" Target="#'DASHBOARD DARK'!A1"/></Relationships>
</file>

<file path=xl/drawings/_rels/drawing7.xml.rels><?xml version="1.0" encoding="UTF-8" standalone="yes"?>
<Relationships xmlns="http://schemas.openxmlformats.org/package/2006/relationships"><Relationship Id="rId8" Type="http://schemas.openxmlformats.org/officeDocument/2006/relationships/image" Target="../media/image5.png"/><Relationship Id="rId13" Type="http://schemas.openxmlformats.org/officeDocument/2006/relationships/chart" Target="../charts/chart67.xml"/><Relationship Id="rId18" Type="http://schemas.openxmlformats.org/officeDocument/2006/relationships/hyperlink" Target="#'Budget LIGHT'!A1"/><Relationship Id="rId26" Type="http://schemas.openxmlformats.org/officeDocument/2006/relationships/image" Target="../media/image43.png"/><Relationship Id="rId3" Type="http://schemas.openxmlformats.org/officeDocument/2006/relationships/image" Target="../media/image2.svg"/><Relationship Id="rId21" Type="http://schemas.openxmlformats.org/officeDocument/2006/relationships/image" Target="../media/image41.png"/><Relationship Id="rId7" Type="http://schemas.openxmlformats.org/officeDocument/2006/relationships/image" Target="../media/image4.svg"/><Relationship Id="rId12" Type="http://schemas.openxmlformats.org/officeDocument/2006/relationships/chart" Target="../charts/chart66.xml"/><Relationship Id="rId17" Type="http://schemas.openxmlformats.org/officeDocument/2006/relationships/hyperlink" Target="#'Costs LIGHT'!A1"/><Relationship Id="rId25" Type="http://schemas.openxmlformats.org/officeDocument/2006/relationships/hyperlink" Target="#Structure!A1"/><Relationship Id="rId2" Type="http://schemas.openxmlformats.org/officeDocument/2006/relationships/image" Target="../media/image1.png"/><Relationship Id="rId16" Type="http://schemas.openxmlformats.org/officeDocument/2006/relationships/hyperlink" Target="#'DASHBOARD LIGHT'!A1"/><Relationship Id="rId20" Type="http://schemas.openxmlformats.org/officeDocument/2006/relationships/image" Target="../media/image40.svg"/><Relationship Id="rId29" Type="http://schemas.openxmlformats.org/officeDocument/2006/relationships/image" Target="../media/image25.png"/><Relationship Id="rId1" Type="http://schemas.openxmlformats.org/officeDocument/2006/relationships/chart" Target="../charts/chart63.xml"/><Relationship Id="rId6" Type="http://schemas.openxmlformats.org/officeDocument/2006/relationships/image" Target="../media/image3.png"/><Relationship Id="rId11" Type="http://schemas.openxmlformats.org/officeDocument/2006/relationships/image" Target="../media/image8.svg"/><Relationship Id="rId24" Type="http://schemas.openxmlformats.org/officeDocument/2006/relationships/image" Target="../media/image22.svg"/><Relationship Id="rId32" Type="http://schemas.openxmlformats.org/officeDocument/2006/relationships/image" Target="../media/image46.svg"/><Relationship Id="rId5" Type="http://schemas.openxmlformats.org/officeDocument/2006/relationships/chart" Target="../charts/chart65.xml"/><Relationship Id="rId15" Type="http://schemas.openxmlformats.org/officeDocument/2006/relationships/chart" Target="../charts/chart69.xml"/><Relationship Id="rId23" Type="http://schemas.openxmlformats.org/officeDocument/2006/relationships/image" Target="../media/image21.png"/><Relationship Id="rId28" Type="http://schemas.openxmlformats.org/officeDocument/2006/relationships/hyperlink" Target="#'Structure DARK'!A1"/><Relationship Id="rId10" Type="http://schemas.openxmlformats.org/officeDocument/2006/relationships/image" Target="../media/image7.png"/><Relationship Id="rId19" Type="http://schemas.openxmlformats.org/officeDocument/2006/relationships/image" Target="../media/image39.png"/><Relationship Id="rId31" Type="http://schemas.openxmlformats.org/officeDocument/2006/relationships/image" Target="../media/image45.png"/><Relationship Id="rId4" Type="http://schemas.openxmlformats.org/officeDocument/2006/relationships/chart" Target="../charts/chart64.xml"/><Relationship Id="rId9" Type="http://schemas.openxmlformats.org/officeDocument/2006/relationships/image" Target="../media/image6.svg"/><Relationship Id="rId14" Type="http://schemas.openxmlformats.org/officeDocument/2006/relationships/chart" Target="../charts/chart68.xml"/><Relationship Id="rId22" Type="http://schemas.openxmlformats.org/officeDocument/2006/relationships/image" Target="../media/image42.svg"/><Relationship Id="rId27" Type="http://schemas.openxmlformats.org/officeDocument/2006/relationships/image" Target="../media/image44.svg"/><Relationship Id="rId30" Type="http://schemas.openxmlformats.org/officeDocument/2006/relationships/image" Target="../media/image26.svg"/></Relationships>
</file>

<file path=xl/drawings/_rels/drawing8.xml.rels><?xml version="1.0" encoding="UTF-8" standalone="yes"?>
<Relationships xmlns="http://schemas.openxmlformats.org/package/2006/relationships"><Relationship Id="rId13" Type="http://schemas.openxmlformats.org/officeDocument/2006/relationships/chart" Target="../charts/chart74.xml"/><Relationship Id="rId18" Type="http://schemas.openxmlformats.org/officeDocument/2006/relationships/image" Target="../media/image40.svg"/><Relationship Id="rId26" Type="http://schemas.openxmlformats.org/officeDocument/2006/relationships/chart" Target="../charts/chart78.xml"/><Relationship Id="rId3" Type="http://schemas.openxmlformats.org/officeDocument/2006/relationships/image" Target="../media/image2.svg"/><Relationship Id="rId21" Type="http://schemas.openxmlformats.org/officeDocument/2006/relationships/image" Target="../media/image21.png"/><Relationship Id="rId34" Type="http://schemas.openxmlformats.org/officeDocument/2006/relationships/image" Target="../media/image46.svg"/><Relationship Id="rId7" Type="http://schemas.openxmlformats.org/officeDocument/2006/relationships/image" Target="../media/image4.svg"/><Relationship Id="rId12" Type="http://schemas.openxmlformats.org/officeDocument/2006/relationships/chart" Target="../charts/chart73.xml"/><Relationship Id="rId17" Type="http://schemas.openxmlformats.org/officeDocument/2006/relationships/image" Target="../media/image39.png"/><Relationship Id="rId25" Type="http://schemas.openxmlformats.org/officeDocument/2006/relationships/chart" Target="../charts/chart77.xml"/><Relationship Id="rId33" Type="http://schemas.openxmlformats.org/officeDocument/2006/relationships/image" Target="../media/image45.png"/><Relationship Id="rId2" Type="http://schemas.openxmlformats.org/officeDocument/2006/relationships/image" Target="../media/image1.png"/><Relationship Id="rId16" Type="http://schemas.openxmlformats.org/officeDocument/2006/relationships/hyperlink" Target="#'Budget LIGHT'!A1"/><Relationship Id="rId20" Type="http://schemas.openxmlformats.org/officeDocument/2006/relationships/image" Target="../media/image42.svg"/><Relationship Id="rId29" Type="http://schemas.openxmlformats.org/officeDocument/2006/relationships/image" Target="../media/image44.svg"/><Relationship Id="rId1" Type="http://schemas.openxmlformats.org/officeDocument/2006/relationships/chart" Target="../charts/chart70.xml"/><Relationship Id="rId6" Type="http://schemas.openxmlformats.org/officeDocument/2006/relationships/image" Target="../media/image3.png"/><Relationship Id="rId11" Type="http://schemas.openxmlformats.org/officeDocument/2006/relationships/image" Target="../media/image8.svg"/><Relationship Id="rId24" Type="http://schemas.openxmlformats.org/officeDocument/2006/relationships/chart" Target="../charts/chart76.xml"/><Relationship Id="rId32" Type="http://schemas.openxmlformats.org/officeDocument/2006/relationships/image" Target="../media/image26.svg"/><Relationship Id="rId5" Type="http://schemas.openxmlformats.org/officeDocument/2006/relationships/chart" Target="../charts/chart72.xml"/><Relationship Id="rId15" Type="http://schemas.openxmlformats.org/officeDocument/2006/relationships/hyperlink" Target="#'Structure LIGHT'!A1"/><Relationship Id="rId23" Type="http://schemas.openxmlformats.org/officeDocument/2006/relationships/chart" Target="../charts/chart75.xml"/><Relationship Id="rId28" Type="http://schemas.openxmlformats.org/officeDocument/2006/relationships/image" Target="../media/image43.png"/><Relationship Id="rId10" Type="http://schemas.openxmlformats.org/officeDocument/2006/relationships/image" Target="../media/image7.png"/><Relationship Id="rId19" Type="http://schemas.openxmlformats.org/officeDocument/2006/relationships/image" Target="../media/image41.png"/><Relationship Id="rId31" Type="http://schemas.openxmlformats.org/officeDocument/2006/relationships/image" Target="../media/image25.png"/><Relationship Id="rId4" Type="http://schemas.openxmlformats.org/officeDocument/2006/relationships/chart" Target="../charts/chart71.xml"/><Relationship Id="rId9" Type="http://schemas.openxmlformats.org/officeDocument/2006/relationships/image" Target="../media/image6.svg"/><Relationship Id="rId14" Type="http://schemas.openxmlformats.org/officeDocument/2006/relationships/hyperlink" Target="#'DASHBOARD LIGHT'!A1"/><Relationship Id="rId22" Type="http://schemas.openxmlformats.org/officeDocument/2006/relationships/image" Target="../media/image22.svg"/><Relationship Id="rId27" Type="http://schemas.openxmlformats.org/officeDocument/2006/relationships/hyperlink" Target="#Costs!A1"/><Relationship Id="rId30" Type="http://schemas.openxmlformats.org/officeDocument/2006/relationships/hyperlink" Target="#'Costs DARK'!A1"/><Relationship Id="rId8" Type="http://schemas.openxmlformats.org/officeDocument/2006/relationships/image" Target="../media/image5.png"/></Relationships>
</file>

<file path=xl/drawings/_rels/drawing9.xml.rels><?xml version="1.0" encoding="UTF-8" standalone="yes"?>
<Relationships xmlns="http://schemas.openxmlformats.org/package/2006/relationships"><Relationship Id="rId13" Type="http://schemas.openxmlformats.org/officeDocument/2006/relationships/chart" Target="../charts/chart83.xml"/><Relationship Id="rId18" Type="http://schemas.openxmlformats.org/officeDocument/2006/relationships/image" Target="../media/image40.svg"/><Relationship Id="rId26" Type="http://schemas.openxmlformats.org/officeDocument/2006/relationships/image" Target="../media/image10.svg"/><Relationship Id="rId3" Type="http://schemas.openxmlformats.org/officeDocument/2006/relationships/image" Target="../media/image2.svg"/><Relationship Id="rId21" Type="http://schemas.openxmlformats.org/officeDocument/2006/relationships/image" Target="../media/image21.png"/><Relationship Id="rId34" Type="http://schemas.openxmlformats.org/officeDocument/2006/relationships/image" Target="../media/image26.svg"/><Relationship Id="rId7" Type="http://schemas.openxmlformats.org/officeDocument/2006/relationships/image" Target="../media/image4.svg"/><Relationship Id="rId12" Type="http://schemas.openxmlformats.org/officeDocument/2006/relationships/chart" Target="../charts/chart82.xml"/><Relationship Id="rId17" Type="http://schemas.openxmlformats.org/officeDocument/2006/relationships/image" Target="../media/image39.png"/><Relationship Id="rId25" Type="http://schemas.openxmlformats.org/officeDocument/2006/relationships/image" Target="../media/image9.png"/><Relationship Id="rId33" Type="http://schemas.openxmlformats.org/officeDocument/2006/relationships/image" Target="../media/image25.png"/><Relationship Id="rId2" Type="http://schemas.openxmlformats.org/officeDocument/2006/relationships/image" Target="../media/image1.png"/><Relationship Id="rId16" Type="http://schemas.openxmlformats.org/officeDocument/2006/relationships/hyperlink" Target="#'Structure LIGHT'!A1"/><Relationship Id="rId20" Type="http://schemas.openxmlformats.org/officeDocument/2006/relationships/image" Target="../media/image42.svg"/><Relationship Id="rId29" Type="http://schemas.openxmlformats.org/officeDocument/2006/relationships/hyperlink" Target="#Budget!A1"/><Relationship Id="rId1" Type="http://schemas.openxmlformats.org/officeDocument/2006/relationships/chart" Target="../charts/chart79.xml"/><Relationship Id="rId6" Type="http://schemas.openxmlformats.org/officeDocument/2006/relationships/image" Target="../media/image3.png"/><Relationship Id="rId11" Type="http://schemas.openxmlformats.org/officeDocument/2006/relationships/image" Target="../media/image8.svg"/><Relationship Id="rId24" Type="http://schemas.openxmlformats.org/officeDocument/2006/relationships/chart" Target="../charts/chart85.xml"/><Relationship Id="rId32" Type="http://schemas.openxmlformats.org/officeDocument/2006/relationships/hyperlink" Target="#'Budget DARK'!A1"/><Relationship Id="rId5" Type="http://schemas.openxmlformats.org/officeDocument/2006/relationships/chart" Target="../charts/chart81.xml"/><Relationship Id="rId15" Type="http://schemas.openxmlformats.org/officeDocument/2006/relationships/hyperlink" Target="#'Costs LIGHT'!A1"/><Relationship Id="rId23" Type="http://schemas.openxmlformats.org/officeDocument/2006/relationships/chart" Target="../charts/chart84.xml"/><Relationship Id="rId28" Type="http://schemas.openxmlformats.org/officeDocument/2006/relationships/image" Target="../media/image12.svg"/><Relationship Id="rId36" Type="http://schemas.openxmlformats.org/officeDocument/2006/relationships/image" Target="../media/image46.svg"/><Relationship Id="rId10" Type="http://schemas.openxmlformats.org/officeDocument/2006/relationships/image" Target="../media/image7.png"/><Relationship Id="rId19" Type="http://schemas.openxmlformats.org/officeDocument/2006/relationships/image" Target="../media/image41.png"/><Relationship Id="rId31" Type="http://schemas.openxmlformats.org/officeDocument/2006/relationships/image" Target="../media/image44.svg"/><Relationship Id="rId4" Type="http://schemas.openxmlformats.org/officeDocument/2006/relationships/chart" Target="../charts/chart80.xml"/><Relationship Id="rId9" Type="http://schemas.openxmlformats.org/officeDocument/2006/relationships/image" Target="../media/image6.svg"/><Relationship Id="rId14" Type="http://schemas.openxmlformats.org/officeDocument/2006/relationships/hyperlink" Target="#'DASHBOARD LIGHT'!A1"/><Relationship Id="rId22" Type="http://schemas.openxmlformats.org/officeDocument/2006/relationships/image" Target="../media/image22.svg"/><Relationship Id="rId27" Type="http://schemas.openxmlformats.org/officeDocument/2006/relationships/image" Target="../media/image11.png"/><Relationship Id="rId30" Type="http://schemas.openxmlformats.org/officeDocument/2006/relationships/image" Target="../media/image43.png"/><Relationship Id="rId35" Type="http://schemas.openxmlformats.org/officeDocument/2006/relationships/image" Target="../media/image45.png"/><Relationship Id="rId8"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2</xdr:col>
      <xdr:colOff>190500</xdr:colOff>
      <xdr:row>1</xdr:row>
      <xdr:rowOff>45720</xdr:rowOff>
    </xdr:from>
    <xdr:to>
      <xdr:col>21</xdr:col>
      <xdr:colOff>38100</xdr:colOff>
      <xdr:row>41</xdr:row>
      <xdr:rowOff>45720</xdr:rowOff>
    </xdr:to>
    <xdr:sp macro="" textlink="">
      <xdr:nvSpPr>
        <xdr:cNvPr id="4" name="Rectangle: Rounded Corners 3">
          <a:extLst>
            <a:ext uri="{FF2B5EF4-FFF2-40B4-BE49-F238E27FC236}">
              <a16:creationId xmlns:a16="http://schemas.microsoft.com/office/drawing/2014/main" id="{00000000-0008-0000-0000-000004000000}"/>
            </a:ext>
          </a:extLst>
        </xdr:cNvPr>
        <xdr:cNvSpPr/>
      </xdr:nvSpPr>
      <xdr:spPr>
        <a:xfrm>
          <a:off x="1409700" y="228600"/>
          <a:ext cx="11430000" cy="7315200"/>
        </a:xfrm>
        <a:prstGeom prst="roundRect">
          <a:avLst>
            <a:gd name="adj" fmla="val 4725"/>
          </a:avLst>
        </a:prstGeom>
        <a:gradFill flip="none" rotWithShape="1">
          <a:gsLst>
            <a:gs pos="0">
              <a:srgbClr val="9FB0C8"/>
            </a:gs>
            <a:gs pos="100000">
              <a:srgbClr val="8DA0BD"/>
            </a:gs>
          </a:gsLst>
          <a:path path="circle">
            <a:fillToRect r="100000" b="100000"/>
          </a:path>
          <a:tileRect l="-100000" t="-100000"/>
        </a:gradFill>
        <a:ln>
          <a:noFill/>
        </a:ln>
        <a:effectLst>
          <a:outerShdw blurRad="698500" dist="127000" dir="2700000" algn="tl" rotWithShape="0">
            <a:srgbClr val="3D506B">
              <a:alpha val="9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190500</xdr:colOff>
      <xdr:row>1</xdr:row>
      <xdr:rowOff>45720</xdr:rowOff>
    </xdr:from>
    <xdr:to>
      <xdr:col>21</xdr:col>
      <xdr:colOff>38100</xdr:colOff>
      <xdr:row>5</xdr:row>
      <xdr:rowOff>0</xdr:rowOff>
    </xdr:to>
    <xdr:sp macro="" textlink="">
      <xdr:nvSpPr>
        <xdr:cNvPr id="6" name="Freeform: Shape 5">
          <a:extLst>
            <a:ext uri="{FF2B5EF4-FFF2-40B4-BE49-F238E27FC236}">
              <a16:creationId xmlns:a16="http://schemas.microsoft.com/office/drawing/2014/main" id="{00000000-0008-0000-0000-000006000000}"/>
            </a:ext>
          </a:extLst>
        </xdr:cNvPr>
        <xdr:cNvSpPr/>
      </xdr:nvSpPr>
      <xdr:spPr>
        <a:xfrm>
          <a:off x="1409700" y="228600"/>
          <a:ext cx="11430000" cy="685800"/>
        </a:xfrm>
        <a:custGeom>
          <a:avLst/>
          <a:gdLst>
            <a:gd name="csX0" fmla="*/ 346723 w 11376660"/>
            <a:gd name="csY0" fmla="*/ 0 h 685800"/>
            <a:gd name="csX1" fmla="*/ 11029937 w 11376660"/>
            <a:gd name="csY1" fmla="*/ 0 h 685800"/>
            <a:gd name="csX2" fmla="*/ 11376660 w 11376660"/>
            <a:gd name="csY2" fmla="*/ 346723 h 685800"/>
            <a:gd name="csX3" fmla="*/ 11376660 w 11376660"/>
            <a:gd name="csY3" fmla="*/ 685800 h 685800"/>
            <a:gd name="csX4" fmla="*/ 0 w 11376660"/>
            <a:gd name="csY4" fmla="*/ 685800 h 685800"/>
            <a:gd name="csX5" fmla="*/ 0 w 11376660"/>
            <a:gd name="csY5" fmla="*/ 346723 h 685800"/>
            <a:gd name="csX6" fmla="*/ 346723 w 11376660"/>
            <a:gd name="csY6" fmla="*/ 0 h 685800"/>
          </a:gdLst>
          <a:ahLst/>
          <a:cxnLst>
            <a:cxn ang="0">
              <a:pos x="csX0" y="csY0"/>
            </a:cxn>
            <a:cxn ang="0">
              <a:pos x="csX1" y="csY1"/>
            </a:cxn>
            <a:cxn ang="0">
              <a:pos x="csX2" y="csY2"/>
            </a:cxn>
            <a:cxn ang="0">
              <a:pos x="csX3" y="csY3"/>
            </a:cxn>
            <a:cxn ang="0">
              <a:pos x="csX4" y="csY4"/>
            </a:cxn>
            <a:cxn ang="0">
              <a:pos x="csX5" y="csY5"/>
            </a:cxn>
            <a:cxn ang="0">
              <a:pos x="csX6" y="csY6"/>
            </a:cxn>
          </a:cxnLst>
          <a:rect l="l" t="t" r="r" b="b"/>
          <a:pathLst>
            <a:path w="11376660" h="685800">
              <a:moveTo>
                <a:pt x="346723" y="0"/>
              </a:moveTo>
              <a:lnTo>
                <a:pt x="11029937" y="0"/>
              </a:lnTo>
              <a:cubicBezTo>
                <a:pt x="11221427" y="0"/>
                <a:pt x="11376660" y="155233"/>
                <a:pt x="11376660" y="346723"/>
              </a:cubicBezTo>
              <a:lnTo>
                <a:pt x="11376660" y="685800"/>
              </a:lnTo>
              <a:lnTo>
                <a:pt x="0" y="685800"/>
              </a:lnTo>
              <a:lnTo>
                <a:pt x="0" y="346723"/>
              </a:lnTo>
              <a:cubicBezTo>
                <a:pt x="0" y="155233"/>
                <a:pt x="155233" y="0"/>
                <a:pt x="346723" y="0"/>
              </a:cubicBezTo>
              <a:close/>
            </a:path>
          </a:pathLst>
        </a:custGeom>
        <a:gradFill flip="none" rotWithShape="1">
          <a:gsLst>
            <a:gs pos="0">
              <a:srgbClr val="212743"/>
            </a:gs>
            <a:gs pos="100000">
              <a:srgbClr val="202644"/>
            </a:gs>
          </a:gsLst>
          <a:lin ang="540000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indent="0" algn="l" defTabSz="914400" rtl="0" eaLnBrk="1" latinLnBrk="0" hangingPunct="1">
            <a:defRPr sz="1100" kern="1200">
              <a:solidFill>
                <a:schemeClr val="lt1"/>
              </a:solidFill>
              <a:latin typeface="+mn-lt"/>
              <a:ea typeface="+mn-ea"/>
              <a:cs typeface="+mn-cs"/>
            </a:defRPr>
          </a:lvl1pPr>
          <a:lvl2pPr marL="457200" indent="0" algn="l" defTabSz="914400" rtl="0" eaLnBrk="1" latinLnBrk="0" hangingPunct="1">
            <a:defRPr sz="1100" kern="1200">
              <a:solidFill>
                <a:schemeClr val="lt1"/>
              </a:solidFill>
              <a:latin typeface="+mn-lt"/>
              <a:ea typeface="+mn-ea"/>
              <a:cs typeface="+mn-cs"/>
            </a:defRPr>
          </a:lvl2pPr>
          <a:lvl3pPr marL="914400" indent="0" algn="l" defTabSz="914400" rtl="0" eaLnBrk="1" latinLnBrk="0" hangingPunct="1">
            <a:defRPr sz="1100" kern="1200">
              <a:solidFill>
                <a:schemeClr val="lt1"/>
              </a:solidFill>
              <a:latin typeface="+mn-lt"/>
              <a:ea typeface="+mn-ea"/>
              <a:cs typeface="+mn-cs"/>
            </a:defRPr>
          </a:lvl3pPr>
          <a:lvl4pPr marL="1371600" indent="0" algn="l" defTabSz="914400" rtl="0" eaLnBrk="1" latinLnBrk="0" hangingPunct="1">
            <a:defRPr sz="1100" kern="1200">
              <a:solidFill>
                <a:schemeClr val="lt1"/>
              </a:solidFill>
              <a:latin typeface="+mn-lt"/>
              <a:ea typeface="+mn-ea"/>
              <a:cs typeface="+mn-cs"/>
            </a:defRPr>
          </a:lvl4pPr>
          <a:lvl5pPr marL="1828800" indent="0" algn="l" defTabSz="914400" rtl="0" eaLnBrk="1" latinLnBrk="0" hangingPunct="1">
            <a:defRPr sz="1100" kern="1200">
              <a:solidFill>
                <a:schemeClr val="lt1"/>
              </a:solidFill>
              <a:latin typeface="+mn-lt"/>
              <a:ea typeface="+mn-ea"/>
              <a:cs typeface="+mn-cs"/>
            </a:defRPr>
          </a:lvl5pPr>
          <a:lvl6pPr marL="2286000" indent="0" algn="l" defTabSz="914400" rtl="0" eaLnBrk="1" latinLnBrk="0" hangingPunct="1">
            <a:defRPr sz="1100" kern="1200">
              <a:solidFill>
                <a:schemeClr val="lt1"/>
              </a:solidFill>
              <a:latin typeface="+mn-lt"/>
              <a:ea typeface="+mn-ea"/>
              <a:cs typeface="+mn-cs"/>
            </a:defRPr>
          </a:lvl6pPr>
          <a:lvl7pPr marL="2743200" indent="0" algn="l" defTabSz="914400" rtl="0" eaLnBrk="1" latinLnBrk="0" hangingPunct="1">
            <a:defRPr sz="1100" kern="1200">
              <a:solidFill>
                <a:schemeClr val="lt1"/>
              </a:solidFill>
              <a:latin typeface="+mn-lt"/>
              <a:ea typeface="+mn-ea"/>
              <a:cs typeface="+mn-cs"/>
            </a:defRPr>
          </a:lvl7pPr>
          <a:lvl8pPr marL="3200400" indent="0" algn="l" defTabSz="914400" rtl="0" eaLnBrk="1" latinLnBrk="0" hangingPunct="1">
            <a:defRPr sz="1100" kern="1200">
              <a:solidFill>
                <a:schemeClr val="lt1"/>
              </a:solidFill>
              <a:latin typeface="+mn-lt"/>
              <a:ea typeface="+mn-ea"/>
              <a:cs typeface="+mn-cs"/>
            </a:defRPr>
          </a:lvl8pPr>
          <a:lvl9pPr marL="3657600" indent="0" algn="l" defTabSz="914400" rtl="0" eaLnBrk="1" latinLnBrk="0" hangingPunct="1">
            <a:defRPr sz="11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491490</xdr:colOff>
      <xdr:row>6</xdr:row>
      <xdr:rowOff>106680</xdr:rowOff>
    </xdr:from>
    <xdr:to>
      <xdr:col>7</xdr:col>
      <xdr:colOff>186690</xdr:colOff>
      <xdr:row>29</xdr:row>
      <xdr:rowOff>106680</xdr:rowOff>
    </xdr:to>
    <xdr:sp macro="" textlink="">
      <xdr:nvSpPr>
        <xdr:cNvPr id="7" name="Rectangle: Rounded Corners 6">
          <a:extLst>
            <a:ext uri="{FF2B5EF4-FFF2-40B4-BE49-F238E27FC236}">
              <a16:creationId xmlns:a16="http://schemas.microsoft.com/office/drawing/2014/main" id="{00000000-0008-0000-0000-000007000000}"/>
            </a:ext>
          </a:extLst>
        </xdr:cNvPr>
        <xdr:cNvSpPr/>
      </xdr:nvSpPr>
      <xdr:spPr>
        <a:xfrm>
          <a:off x="1710690" y="1203960"/>
          <a:ext cx="2743200" cy="4206240"/>
        </a:xfrm>
        <a:prstGeom prst="roundRect">
          <a:avLst>
            <a:gd name="adj" fmla="val 9762"/>
          </a:avLst>
        </a:prstGeom>
        <a:solidFill>
          <a:srgbClr val="F4F5FC"/>
        </a:soli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7</xdr:col>
      <xdr:colOff>468630</xdr:colOff>
      <xdr:row>6</xdr:row>
      <xdr:rowOff>106680</xdr:rowOff>
    </xdr:from>
    <xdr:to>
      <xdr:col>15</xdr:col>
      <xdr:colOff>529590</xdr:colOff>
      <xdr:row>18</xdr:row>
      <xdr:rowOff>106680</xdr:rowOff>
    </xdr:to>
    <xdr:sp macro="" textlink="">
      <xdr:nvSpPr>
        <xdr:cNvPr id="8" name="Rectangle: Rounded Corners 7">
          <a:extLst>
            <a:ext uri="{FF2B5EF4-FFF2-40B4-BE49-F238E27FC236}">
              <a16:creationId xmlns:a16="http://schemas.microsoft.com/office/drawing/2014/main" id="{00000000-0008-0000-0000-000008000000}"/>
            </a:ext>
          </a:extLst>
        </xdr:cNvPr>
        <xdr:cNvSpPr/>
      </xdr:nvSpPr>
      <xdr:spPr>
        <a:xfrm>
          <a:off x="4735830" y="1203960"/>
          <a:ext cx="4937760" cy="2194560"/>
        </a:xfrm>
        <a:prstGeom prst="roundRect">
          <a:avLst>
            <a:gd name="adj" fmla="val 11479"/>
          </a:avLst>
        </a:prstGeom>
        <a:solidFill>
          <a:srgbClr val="F4F5FC"/>
        </a:soli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491490</xdr:colOff>
      <xdr:row>6</xdr:row>
      <xdr:rowOff>99060</xdr:rowOff>
    </xdr:from>
    <xdr:to>
      <xdr:col>7</xdr:col>
      <xdr:colOff>186690</xdr:colOff>
      <xdr:row>18</xdr:row>
      <xdr:rowOff>99060</xdr:rowOff>
    </xdr:to>
    <xdr:sp macro="" textlink="">
      <xdr:nvSpPr>
        <xdr:cNvPr id="84" name="Rectangle: Rounded Corners 83">
          <a:extLst>
            <a:ext uri="{FF2B5EF4-FFF2-40B4-BE49-F238E27FC236}">
              <a16:creationId xmlns:a16="http://schemas.microsoft.com/office/drawing/2014/main" id="{00000000-0008-0000-0000-000054000000}"/>
            </a:ext>
          </a:extLst>
        </xdr:cNvPr>
        <xdr:cNvSpPr/>
      </xdr:nvSpPr>
      <xdr:spPr>
        <a:xfrm>
          <a:off x="1710690" y="1196340"/>
          <a:ext cx="2743200" cy="2194560"/>
        </a:xfrm>
        <a:prstGeom prst="roundRect">
          <a:avLst>
            <a:gd name="adj" fmla="val 12153"/>
          </a:avLst>
        </a:prstGeom>
        <a:gradFill flip="none" rotWithShape="1">
          <a:gsLst>
            <a:gs pos="0">
              <a:srgbClr val="004679"/>
            </a:gs>
            <a:gs pos="100000">
              <a:srgbClr val="181C3B"/>
            </a:gs>
          </a:gsLst>
          <a:path path="circle">
            <a:fillToRect l="50000" t="-80000" r="50000" b="180000"/>
          </a:path>
          <a:tileRect/>
        </a:gradFill>
        <a:ln>
          <a:noFill/>
        </a:ln>
        <a:effectLst>
          <a:outerShdw blurRad="127000" dist="127000" dir="5400000" sx="102000" sy="102000" algn="t" rotWithShape="0">
            <a:srgbClr val="3D506B">
              <a:alpha val="3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16</xdr:col>
      <xdr:colOff>201930</xdr:colOff>
      <xdr:row>6</xdr:row>
      <xdr:rowOff>106680</xdr:rowOff>
    </xdr:from>
    <xdr:to>
      <xdr:col>20</xdr:col>
      <xdr:colOff>323850</xdr:colOff>
      <xdr:row>18</xdr:row>
      <xdr:rowOff>106680</xdr:rowOff>
    </xdr:to>
    <xdr:sp macro="" textlink="">
      <xdr:nvSpPr>
        <xdr:cNvPr id="9" name="Rectangle: Rounded Corners 8">
          <a:extLst>
            <a:ext uri="{FF2B5EF4-FFF2-40B4-BE49-F238E27FC236}">
              <a16:creationId xmlns:a16="http://schemas.microsoft.com/office/drawing/2014/main" id="{00000000-0008-0000-0000-000009000000}"/>
            </a:ext>
          </a:extLst>
        </xdr:cNvPr>
        <xdr:cNvSpPr/>
      </xdr:nvSpPr>
      <xdr:spPr>
        <a:xfrm>
          <a:off x="9955530" y="1203960"/>
          <a:ext cx="2560320" cy="2194560"/>
        </a:xfrm>
        <a:prstGeom prst="roundRect">
          <a:avLst>
            <a:gd name="adj" fmla="val 12458"/>
          </a:avLst>
        </a:prstGeom>
        <a:solidFill>
          <a:srgbClr val="F4F5FC"/>
        </a:soli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491490</xdr:colOff>
      <xdr:row>31</xdr:row>
      <xdr:rowOff>60960</xdr:rowOff>
    </xdr:from>
    <xdr:to>
      <xdr:col>10</xdr:col>
      <xdr:colOff>552450</xdr:colOff>
      <xdr:row>40</xdr:row>
      <xdr:rowOff>15240</xdr:rowOff>
    </xdr:to>
    <xdr:sp macro="" textlink="">
      <xdr:nvSpPr>
        <xdr:cNvPr id="14" name="Rectangle: Rounded Corners 13">
          <a:extLst>
            <a:ext uri="{FF2B5EF4-FFF2-40B4-BE49-F238E27FC236}">
              <a16:creationId xmlns:a16="http://schemas.microsoft.com/office/drawing/2014/main" id="{00000000-0008-0000-0000-00000E000000}"/>
            </a:ext>
          </a:extLst>
        </xdr:cNvPr>
        <xdr:cNvSpPr/>
      </xdr:nvSpPr>
      <xdr:spPr>
        <a:xfrm>
          <a:off x="1710690" y="5730240"/>
          <a:ext cx="4937760" cy="1600200"/>
        </a:xfrm>
        <a:prstGeom prst="roundRect">
          <a:avLst>
            <a:gd name="adj" fmla="val 13565"/>
          </a:avLst>
        </a:prstGeom>
        <a:gradFill flip="none" rotWithShape="1">
          <a:gsLst>
            <a:gs pos="87000">
              <a:srgbClr val="17274B"/>
            </a:gs>
            <a:gs pos="0">
              <a:srgbClr val="004679"/>
            </a:gs>
          </a:gsLst>
          <a:path path="circle">
            <a:fillToRect l="50000" t="-80000" r="50000" b="180000"/>
          </a:path>
          <a:tileRect/>
        </a:gra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7</xdr:col>
      <xdr:colOff>461010</xdr:colOff>
      <xdr:row>20</xdr:row>
      <xdr:rowOff>15240</xdr:rowOff>
    </xdr:from>
    <xdr:to>
      <xdr:col>15</xdr:col>
      <xdr:colOff>521970</xdr:colOff>
      <xdr:row>29</xdr:row>
      <xdr:rowOff>106680</xdr:rowOff>
    </xdr:to>
    <xdr:sp macro="" textlink="">
      <xdr:nvSpPr>
        <xdr:cNvPr id="15" name="Rectangle: Rounded Corners 14">
          <a:extLst>
            <a:ext uri="{FF2B5EF4-FFF2-40B4-BE49-F238E27FC236}">
              <a16:creationId xmlns:a16="http://schemas.microsoft.com/office/drawing/2014/main" id="{00000000-0008-0000-0000-00000F000000}"/>
            </a:ext>
          </a:extLst>
        </xdr:cNvPr>
        <xdr:cNvSpPr/>
      </xdr:nvSpPr>
      <xdr:spPr>
        <a:xfrm>
          <a:off x="4728210" y="3672840"/>
          <a:ext cx="4937760" cy="1737360"/>
        </a:xfrm>
        <a:prstGeom prst="roundRect">
          <a:avLst>
            <a:gd name="adj" fmla="val 14041"/>
          </a:avLst>
        </a:prstGeom>
        <a:solidFill>
          <a:srgbClr val="F4F5FC"/>
        </a:soli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11</xdr:col>
      <xdr:colOff>179070</xdr:colOff>
      <xdr:row>31</xdr:row>
      <xdr:rowOff>60960</xdr:rowOff>
    </xdr:from>
    <xdr:to>
      <xdr:col>15</xdr:col>
      <xdr:colOff>575310</xdr:colOff>
      <xdr:row>40</xdr:row>
      <xdr:rowOff>15240</xdr:rowOff>
    </xdr:to>
    <xdr:sp macro="" textlink="">
      <xdr:nvSpPr>
        <xdr:cNvPr id="17" name="Rectangle: Rounded Corners 16">
          <a:extLst>
            <a:ext uri="{FF2B5EF4-FFF2-40B4-BE49-F238E27FC236}">
              <a16:creationId xmlns:a16="http://schemas.microsoft.com/office/drawing/2014/main" id="{00000000-0008-0000-0000-000011000000}"/>
            </a:ext>
          </a:extLst>
        </xdr:cNvPr>
        <xdr:cNvSpPr/>
      </xdr:nvSpPr>
      <xdr:spPr>
        <a:xfrm>
          <a:off x="6884670" y="5730240"/>
          <a:ext cx="2834640" cy="1600200"/>
        </a:xfrm>
        <a:prstGeom prst="roundRect">
          <a:avLst>
            <a:gd name="adj" fmla="val 14041"/>
          </a:avLst>
        </a:prstGeom>
        <a:gradFill flip="none" rotWithShape="1">
          <a:gsLst>
            <a:gs pos="0">
              <a:srgbClr val="212743"/>
            </a:gs>
            <a:gs pos="100000">
              <a:srgbClr val="202644"/>
            </a:gs>
          </a:gsLst>
          <a:lin ang="5400000" scaled="0"/>
          <a:tileRect/>
        </a:gra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16</xdr:col>
      <xdr:colOff>201930</xdr:colOff>
      <xdr:row>20</xdr:row>
      <xdr:rowOff>15240</xdr:rowOff>
    </xdr:from>
    <xdr:to>
      <xdr:col>20</xdr:col>
      <xdr:colOff>323850</xdr:colOff>
      <xdr:row>40</xdr:row>
      <xdr:rowOff>15240</xdr:rowOff>
    </xdr:to>
    <xdr:sp macro="" textlink="">
      <xdr:nvSpPr>
        <xdr:cNvPr id="18" name="Rectangle: Rounded Corners 17">
          <a:extLst>
            <a:ext uri="{FF2B5EF4-FFF2-40B4-BE49-F238E27FC236}">
              <a16:creationId xmlns:a16="http://schemas.microsoft.com/office/drawing/2014/main" id="{00000000-0008-0000-0000-000012000000}"/>
            </a:ext>
          </a:extLst>
        </xdr:cNvPr>
        <xdr:cNvSpPr/>
      </xdr:nvSpPr>
      <xdr:spPr>
        <a:xfrm>
          <a:off x="9955530" y="3672840"/>
          <a:ext cx="2560320" cy="3657600"/>
        </a:xfrm>
        <a:prstGeom prst="roundRect">
          <a:avLst>
            <a:gd name="adj" fmla="val 10470"/>
          </a:avLst>
        </a:prstGeom>
        <a:solidFill>
          <a:srgbClr val="F4F5FC"/>
        </a:soli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249282</xdr:colOff>
      <xdr:row>11</xdr:row>
      <xdr:rowOff>137160</xdr:rowOff>
    </xdr:from>
    <xdr:to>
      <xdr:col>7</xdr:col>
      <xdr:colOff>418011</xdr:colOff>
      <xdr:row>19</xdr:row>
      <xdr:rowOff>53340</xdr:rowOff>
    </xdr:to>
    <xdr:graphicFrame macro="">
      <xdr:nvGraphicFramePr>
        <xdr:cNvPr id="52" name="Chart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254240</xdr:colOff>
      <xdr:row>7</xdr:row>
      <xdr:rowOff>98651</xdr:rowOff>
    </xdr:from>
    <xdr:to>
      <xdr:col>6</xdr:col>
      <xdr:colOff>590162</xdr:colOff>
      <xdr:row>9</xdr:row>
      <xdr:rowOff>74160</xdr:rowOff>
    </xdr:to>
    <xdr:grpSp>
      <xdr:nvGrpSpPr>
        <xdr:cNvPr id="35" name="Group 34">
          <a:extLst>
            <a:ext uri="{FF2B5EF4-FFF2-40B4-BE49-F238E27FC236}">
              <a16:creationId xmlns:a16="http://schemas.microsoft.com/office/drawing/2014/main" id="{00000000-0008-0000-0000-000023000000}"/>
            </a:ext>
          </a:extLst>
        </xdr:cNvPr>
        <xdr:cNvGrpSpPr/>
      </xdr:nvGrpSpPr>
      <xdr:grpSpPr>
        <a:xfrm>
          <a:off x="3797540" y="1432151"/>
          <a:ext cx="335922" cy="356509"/>
          <a:chOff x="8070843" y="2683351"/>
          <a:chExt cx="238257" cy="242052"/>
        </a:xfrm>
        <a:effectLst>
          <a:outerShdw blurRad="50800" dist="38100" dir="2700000" algn="tl" rotWithShape="0">
            <a:prstClr val="black">
              <a:alpha val="40000"/>
            </a:prstClr>
          </a:outerShdw>
        </a:effectLst>
      </xdr:grpSpPr>
      <xdr:sp macro="" textlink="">
        <xdr:nvSpPr>
          <xdr:cNvPr id="50" name="Rectangle: Rounded Corners 49">
            <a:extLst>
              <a:ext uri="{FF2B5EF4-FFF2-40B4-BE49-F238E27FC236}">
                <a16:creationId xmlns:a16="http://schemas.microsoft.com/office/drawing/2014/main" id="{00000000-0008-0000-0000-000032000000}"/>
              </a:ext>
            </a:extLst>
          </xdr:cNvPr>
          <xdr:cNvSpPr/>
        </xdr:nvSpPr>
        <xdr:spPr>
          <a:xfrm>
            <a:off x="8070843" y="2683351"/>
            <a:ext cx="238257" cy="216598"/>
          </a:xfrm>
          <a:prstGeom prst="roundRect">
            <a:avLst>
              <a:gd name="adj" fmla="val 32193"/>
            </a:avLst>
          </a:prstGeom>
          <a:solidFill>
            <a:srgbClr val="BF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pic>
        <xdr:nvPicPr>
          <xdr:cNvPr id="51" name="Graphic 4" descr="User Crown Male outline">
            <a:extLst>
              <a:ext uri="{FF2B5EF4-FFF2-40B4-BE49-F238E27FC236}">
                <a16:creationId xmlns:a16="http://schemas.microsoft.com/office/drawing/2014/main" id="{00000000-0008-0000-0000-00003300000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086867" y="2719193"/>
            <a:ext cx="206209" cy="206210"/>
          </a:xfrm>
          <a:prstGeom prst="rect">
            <a:avLst/>
          </a:prstGeom>
        </xdr:spPr>
      </xdr:pic>
    </xdr:grpSp>
    <xdr:clientData/>
  </xdr:twoCellAnchor>
  <xdr:twoCellAnchor>
    <xdr:from>
      <xdr:col>3</xdr:col>
      <xdr:colOff>91440</xdr:colOff>
      <xdr:row>9</xdr:row>
      <xdr:rowOff>98076</xdr:rowOff>
    </xdr:from>
    <xdr:to>
      <xdr:col>3</xdr:col>
      <xdr:colOff>435406</xdr:colOff>
      <xdr:row>10</xdr:row>
      <xdr:rowOff>115843</xdr:rowOff>
    </xdr:to>
    <xdr:grpSp>
      <xdr:nvGrpSpPr>
        <xdr:cNvPr id="36" name="Group 35">
          <a:extLst>
            <a:ext uri="{FF2B5EF4-FFF2-40B4-BE49-F238E27FC236}">
              <a16:creationId xmlns:a16="http://schemas.microsoft.com/office/drawing/2014/main" id="{00000000-0008-0000-0000-000024000000}"/>
            </a:ext>
          </a:extLst>
        </xdr:cNvPr>
        <xdr:cNvGrpSpPr/>
      </xdr:nvGrpSpPr>
      <xdr:grpSpPr>
        <a:xfrm>
          <a:off x="1863090" y="1812576"/>
          <a:ext cx="343966" cy="208267"/>
          <a:chOff x="7172325" y="2779395"/>
          <a:chExt cx="228600" cy="133350"/>
        </a:xfrm>
        <a:effectLst>
          <a:outerShdw blurRad="50800" dist="38100" dir="2700000" algn="tl" rotWithShape="0">
            <a:prstClr val="black">
              <a:alpha val="40000"/>
            </a:prstClr>
          </a:outerShdw>
        </a:effectLst>
      </xdr:grpSpPr>
      <xdr:sp macro="" textlink="">
        <xdr:nvSpPr>
          <xdr:cNvPr id="43" name="Rectangle: Rounded Corners 42">
            <a:extLst>
              <a:ext uri="{FF2B5EF4-FFF2-40B4-BE49-F238E27FC236}">
                <a16:creationId xmlns:a16="http://schemas.microsoft.com/office/drawing/2014/main" id="{00000000-0008-0000-0000-00002B000000}"/>
              </a:ext>
            </a:extLst>
          </xdr:cNvPr>
          <xdr:cNvSpPr/>
        </xdr:nvSpPr>
        <xdr:spPr>
          <a:xfrm>
            <a:off x="7172325" y="2779395"/>
            <a:ext cx="228600" cy="133350"/>
          </a:xfrm>
          <a:prstGeom prst="roundRect">
            <a:avLst>
              <a:gd name="adj" fmla="val 10952"/>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44" name="Rectangle 43">
            <a:extLst>
              <a:ext uri="{FF2B5EF4-FFF2-40B4-BE49-F238E27FC236}">
                <a16:creationId xmlns:a16="http://schemas.microsoft.com/office/drawing/2014/main" id="{00000000-0008-0000-0000-00002C000000}"/>
              </a:ext>
            </a:extLst>
          </xdr:cNvPr>
          <xdr:cNvSpPr/>
        </xdr:nvSpPr>
        <xdr:spPr>
          <a:xfrm>
            <a:off x="7172325" y="2802282"/>
            <a:ext cx="228600" cy="27432"/>
          </a:xfrm>
          <a:prstGeom prst="rect">
            <a:avLst/>
          </a:prstGeom>
          <a:solidFill>
            <a:srgbClr val="01010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45" name="Rectangle 44">
            <a:extLst>
              <a:ext uri="{FF2B5EF4-FFF2-40B4-BE49-F238E27FC236}">
                <a16:creationId xmlns:a16="http://schemas.microsoft.com/office/drawing/2014/main" id="{00000000-0008-0000-0000-00002D000000}"/>
              </a:ext>
            </a:extLst>
          </xdr:cNvPr>
          <xdr:cNvSpPr/>
        </xdr:nvSpPr>
        <xdr:spPr>
          <a:xfrm>
            <a:off x="7197090" y="2877075"/>
            <a:ext cx="91440"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46" name="Rectangle 45">
            <a:extLst>
              <a:ext uri="{FF2B5EF4-FFF2-40B4-BE49-F238E27FC236}">
                <a16:creationId xmlns:a16="http://schemas.microsoft.com/office/drawing/2014/main" id="{00000000-0008-0000-0000-00002E000000}"/>
              </a:ext>
            </a:extLst>
          </xdr:cNvPr>
          <xdr:cNvSpPr/>
        </xdr:nvSpPr>
        <xdr:spPr>
          <a:xfrm>
            <a:off x="7197090" y="2855977"/>
            <a:ext cx="54864"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47" name="Rectangle 46">
            <a:extLst>
              <a:ext uri="{FF2B5EF4-FFF2-40B4-BE49-F238E27FC236}">
                <a16:creationId xmlns:a16="http://schemas.microsoft.com/office/drawing/2014/main" id="{00000000-0008-0000-0000-00002F000000}"/>
              </a:ext>
            </a:extLst>
          </xdr:cNvPr>
          <xdr:cNvSpPr/>
        </xdr:nvSpPr>
        <xdr:spPr>
          <a:xfrm>
            <a:off x="7261098" y="2855977"/>
            <a:ext cx="27432"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48" name="Rectangle: Rounded Corners 47">
            <a:extLst>
              <a:ext uri="{FF2B5EF4-FFF2-40B4-BE49-F238E27FC236}">
                <a16:creationId xmlns:a16="http://schemas.microsoft.com/office/drawing/2014/main" id="{00000000-0008-0000-0000-000030000000}"/>
              </a:ext>
            </a:extLst>
          </xdr:cNvPr>
          <xdr:cNvSpPr/>
        </xdr:nvSpPr>
        <xdr:spPr>
          <a:xfrm>
            <a:off x="7330249" y="2849643"/>
            <a:ext cx="45720" cy="27432"/>
          </a:xfrm>
          <a:prstGeom prst="roundRect">
            <a:avLst>
              <a:gd name="adj" fmla="val 16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49" name="Rectangle 48">
            <a:extLst>
              <a:ext uri="{FF2B5EF4-FFF2-40B4-BE49-F238E27FC236}">
                <a16:creationId xmlns:a16="http://schemas.microsoft.com/office/drawing/2014/main" id="{00000000-0008-0000-0000-000031000000}"/>
              </a:ext>
            </a:extLst>
          </xdr:cNvPr>
          <xdr:cNvSpPr/>
        </xdr:nvSpPr>
        <xdr:spPr>
          <a:xfrm rot="5400000">
            <a:off x="7325677" y="2858787"/>
            <a:ext cx="45720" cy="9144"/>
          </a:xfrm>
          <a:prstGeom prst="rect">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grpSp>
    <xdr:clientData/>
  </xdr:twoCellAnchor>
  <xdr:twoCellAnchor>
    <xdr:from>
      <xdr:col>3</xdr:col>
      <xdr:colOff>495300</xdr:colOff>
      <xdr:row>9</xdr:row>
      <xdr:rowOff>99576</xdr:rowOff>
    </xdr:from>
    <xdr:to>
      <xdr:col>6</xdr:col>
      <xdr:colOff>231140</xdr:colOff>
      <xdr:row>10</xdr:row>
      <xdr:rowOff>162917</xdr:rowOff>
    </xdr:to>
    <xdr:sp macro="" textlink="">
      <xdr:nvSpPr>
        <xdr:cNvPr id="37" name="TextBox 19">
          <a:extLst>
            <a:ext uri="{FF2B5EF4-FFF2-40B4-BE49-F238E27FC236}">
              <a16:creationId xmlns:a16="http://schemas.microsoft.com/office/drawing/2014/main" id="{00000000-0008-0000-0000-000025000000}"/>
            </a:ext>
          </a:extLst>
        </xdr:cNvPr>
        <xdr:cNvSpPr txBox="1"/>
      </xdr:nvSpPr>
      <xdr:spPr>
        <a:xfrm>
          <a:off x="2324100" y="1745496"/>
          <a:ext cx="1564640" cy="24622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sz="1000" b="1">
              <a:solidFill>
                <a:schemeClr val="bg1"/>
              </a:solidFill>
            </a:rPr>
            <a:t>**** **** **** ****</a:t>
          </a:r>
          <a:endParaRPr lang="ru-RU" sz="1000" b="1">
            <a:solidFill>
              <a:schemeClr val="bg1"/>
            </a:solidFill>
          </a:endParaRPr>
        </a:p>
      </xdr:txBody>
    </xdr:sp>
    <xdr:clientData/>
  </xdr:twoCellAnchor>
  <xdr:twoCellAnchor>
    <xdr:from>
      <xdr:col>2</xdr:col>
      <xdr:colOff>556260</xdr:colOff>
      <xdr:row>11</xdr:row>
      <xdr:rowOff>106894</xdr:rowOff>
    </xdr:from>
    <xdr:to>
      <xdr:col>5</xdr:col>
      <xdr:colOff>292100</xdr:colOff>
      <xdr:row>13</xdr:row>
      <xdr:rowOff>115211</xdr:rowOff>
    </xdr:to>
    <xdr:sp macro="" textlink="Processing!C14">
      <xdr:nvSpPr>
        <xdr:cNvPr id="38" name="TextBox 20">
          <a:extLst>
            <a:ext uri="{FF2B5EF4-FFF2-40B4-BE49-F238E27FC236}">
              <a16:creationId xmlns:a16="http://schemas.microsoft.com/office/drawing/2014/main" id="{00000000-0008-0000-0000-000026000000}"/>
            </a:ext>
          </a:extLst>
        </xdr:cNvPr>
        <xdr:cNvSpPr txBox="1"/>
      </xdr:nvSpPr>
      <xdr:spPr>
        <a:xfrm>
          <a:off x="1775460" y="2118574"/>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9D240E-20A5-43E1-BC99-314F3E19AAA6}" type="TxLink">
            <a:rPr lang="en-US" sz="1800" b="1" kern="1200">
              <a:solidFill>
                <a:schemeClr val="bg1"/>
              </a:solidFill>
              <a:latin typeface="+mn-lt"/>
              <a:ea typeface="+mn-ea"/>
              <a:cs typeface="+mn-cs"/>
            </a:rPr>
            <a:pPr marL="0" indent="0" algn="l" defTabSz="914400" rtl="0" eaLnBrk="1" latinLnBrk="0" hangingPunct="1"/>
            <a:t> $29,728 </a:t>
          </a:fld>
          <a:endParaRPr lang="ru-RU" sz="1800" b="1" kern="1200">
            <a:solidFill>
              <a:schemeClr val="bg1"/>
            </a:solidFill>
            <a:latin typeface="+mn-lt"/>
            <a:ea typeface="+mn-ea"/>
            <a:cs typeface="+mn-cs"/>
          </a:endParaRPr>
        </a:p>
      </xdr:txBody>
    </xdr:sp>
    <xdr:clientData/>
  </xdr:twoCellAnchor>
  <xdr:twoCellAnchor>
    <xdr:from>
      <xdr:col>3</xdr:col>
      <xdr:colOff>25835</xdr:colOff>
      <xdr:row>13</xdr:row>
      <xdr:rowOff>57092</xdr:rowOff>
    </xdr:from>
    <xdr:to>
      <xdr:col>4</xdr:col>
      <xdr:colOff>434340</xdr:colOff>
      <xdr:row>14</xdr:row>
      <xdr:rowOff>123084</xdr:rowOff>
    </xdr:to>
    <xdr:sp macro="" textlink="">
      <xdr:nvSpPr>
        <xdr:cNvPr id="39" name="TextBox 21">
          <a:extLst>
            <a:ext uri="{FF2B5EF4-FFF2-40B4-BE49-F238E27FC236}">
              <a16:creationId xmlns:a16="http://schemas.microsoft.com/office/drawing/2014/main" id="{00000000-0008-0000-0000-000027000000}"/>
            </a:ext>
          </a:extLst>
        </xdr:cNvPr>
        <xdr:cNvSpPr txBox="1"/>
      </xdr:nvSpPr>
      <xdr:spPr>
        <a:xfrm>
          <a:off x="1854635" y="2434532"/>
          <a:ext cx="1018105" cy="24887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00" b="1">
              <a:solidFill>
                <a:srgbClr val="BFDBFF"/>
              </a:solidFill>
            </a:rPr>
            <a:t>Total Flow</a:t>
          </a:r>
          <a:endParaRPr lang="ru-RU" sz="1000" b="1">
            <a:solidFill>
              <a:srgbClr val="BFDBFF"/>
            </a:solidFill>
          </a:endParaRPr>
        </a:p>
      </xdr:txBody>
    </xdr:sp>
    <xdr:clientData/>
  </xdr:twoCellAnchor>
  <xdr:twoCellAnchor>
    <xdr:from>
      <xdr:col>3</xdr:col>
      <xdr:colOff>25835</xdr:colOff>
      <xdr:row>16</xdr:row>
      <xdr:rowOff>142106</xdr:rowOff>
    </xdr:from>
    <xdr:to>
      <xdr:col>4</xdr:col>
      <xdr:colOff>365760</xdr:colOff>
      <xdr:row>18</xdr:row>
      <xdr:rowOff>25197</xdr:rowOff>
    </xdr:to>
    <xdr:sp macro="" textlink="Processing!G14">
      <xdr:nvSpPr>
        <xdr:cNvPr id="40" name="TextBox 22">
          <a:extLst>
            <a:ext uri="{FF2B5EF4-FFF2-40B4-BE49-F238E27FC236}">
              <a16:creationId xmlns:a16="http://schemas.microsoft.com/office/drawing/2014/main" id="{00000000-0008-0000-0000-000028000000}"/>
            </a:ext>
          </a:extLst>
        </xdr:cNvPr>
        <xdr:cNvSpPr txBox="1"/>
      </xdr:nvSpPr>
      <xdr:spPr>
        <a:xfrm>
          <a:off x="1854635" y="3068186"/>
          <a:ext cx="949525" cy="24885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8D737644-2AA2-4A58-85E7-2AB050D3EA78}" type="TxLink">
            <a:rPr lang="en-US" sz="1000" b="1" kern="1200">
              <a:solidFill>
                <a:schemeClr val="bg1"/>
              </a:solidFill>
              <a:latin typeface="+mn-lt"/>
              <a:ea typeface="+mn-ea"/>
              <a:cs typeface="+mn-cs"/>
            </a:rPr>
            <a:pPr marL="0" indent="0" algn="l" defTabSz="914400" rtl="0" eaLnBrk="1" latinLnBrk="0" hangingPunct="1"/>
            <a:t>Actual Change</a:t>
          </a:fld>
          <a:endParaRPr lang="ru-RU" sz="1000" b="1" kern="1200">
            <a:solidFill>
              <a:schemeClr val="bg1"/>
            </a:solidFill>
            <a:latin typeface="+mn-lt"/>
            <a:ea typeface="+mn-ea"/>
            <a:cs typeface="+mn-cs"/>
          </a:endParaRPr>
        </a:p>
      </xdr:txBody>
    </xdr:sp>
    <xdr:clientData/>
  </xdr:twoCellAnchor>
  <xdr:twoCellAnchor>
    <xdr:from>
      <xdr:col>3</xdr:col>
      <xdr:colOff>7620</xdr:colOff>
      <xdr:row>7</xdr:row>
      <xdr:rowOff>22860</xdr:rowOff>
    </xdr:from>
    <xdr:to>
      <xdr:col>4</xdr:col>
      <xdr:colOff>243840</xdr:colOff>
      <xdr:row>8</xdr:row>
      <xdr:rowOff>151476</xdr:rowOff>
    </xdr:to>
    <xdr:sp macro="" textlink="">
      <xdr:nvSpPr>
        <xdr:cNvPr id="42" name="TextBox 24">
          <a:extLst>
            <a:ext uri="{FF2B5EF4-FFF2-40B4-BE49-F238E27FC236}">
              <a16:creationId xmlns:a16="http://schemas.microsoft.com/office/drawing/2014/main" id="{00000000-0008-0000-0000-00002A000000}"/>
            </a:ext>
          </a:extLst>
        </xdr:cNvPr>
        <xdr:cNvSpPr txBox="1"/>
      </xdr:nvSpPr>
      <xdr:spPr>
        <a:xfrm>
          <a:off x="1836420" y="1303020"/>
          <a:ext cx="8458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chemeClr val="bg1"/>
              </a:solidFill>
            </a:rPr>
            <a:t>Balance</a:t>
          </a:r>
          <a:endParaRPr lang="ru-RU" sz="1000" b="1">
            <a:solidFill>
              <a:schemeClr val="bg1"/>
            </a:solidFill>
          </a:endParaRPr>
        </a:p>
      </xdr:txBody>
    </xdr:sp>
    <xdr:clientData/>
  </xdr:twoCellAnchor>
  <xdr:twoCellAnchor>
    <xdr:from>
      <xdr:col>3</xdr:col>
      <xdr:colOff>283029</xdr:colOff>
      <xdr:row>21</xdr:row>
      <xdr:rowOff>169058</xdr:rowOff>
    </xdr:from>
    <xdr:to>
      <xdr:col>7</xdr:col>
      <xdr:colOff>74023</xdr:colOff>
      <xdr:row>29</xdr:row>
      <xdr:rowOff>77618</xdr:rowOff>
    </xdr:to>
    <xdr:graphicFrame macro="">
      <xdr:nvGraphicFramePr>
        <xdr:cNvPr id="53" name="Chart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69668</xdr:colOff>
      <xdr:row>22</xdr:row>
      <xdr:rowOff>113210</xdr:rowOff>
    </xdr:from>
    <xdr:to>
      <xdr:col>3</xdr:col>
      <xdr:colOff>261257</xdr:colOff>
      <xdr:row>23</xdr:row>
      <xdr:rowOff>121919</xdr:rowOff>
    </xdr:to>
    <xdr:grpSp>
      <xdr:nvGrpSpPr>
        <xdr:cNvPr id="69" name="Group 68">
          <a:extLst>
            <a:ext uri="{FF2B5EF4-FFF2-40B4-BE49-F238E27FC236}">
              <a16:creationId xmlns:a16="http://schemas.microsoft.com/office/drawing/2014/main" id="{00000000-0008-0000-0000-000045000000}"/>
            </a:ext>
          </a:extLst>
        </xdr:cNvPr>
        <xdr:cNvGrpSpPr/>
      </xdr:nvGrpSpPr>
      <xdr:grpSpPr>
        <a:xfrm>
          <a:off x="1841318" y="4304210"/>
          <a:ext cx="191589" cy="199209"/>
          <a:chOff x="4153988" y="9300754"/>
          <a:chExt cx="191589" cy="191589"/>
        </a:xfrm>
      </xdr:grpSpPr>
      <xdr:sp macro="" textlink="">
        <xdr:nvSpPr>
          <xdr:cNvPr id="61" name="Rectangle: Rounded Corners 60">
            <a:extLst>
              <a:ext uri="{FF2B5EF4-FFF2-40B4-BE49-F238E27FC236}">
                <a16:creationId xmlns:a16="http://schemas.microsoft.com/office/drawing/2014/main" id="{00000000-0008-0000-0000-00003D000000}"/>
              </a:ext>
            </a:extLst>
          </xdr:cNvPr>
          <xdr:cNvSpPr/>
        </xdr:nvSpPr>
        <xdr:spPr>
          <a:xfrm>
            <a:off x="4153988" y="9300754"/>
            <a:ext cx="191589" cy="191589"/>
          </a:xfrm>
          <a:prstGeom prst="roundRect">
            <a:avLst>
              <a:gd name="adj" fmla="val 34849"/>
            </a:avLst>
          </a:prstGeom>
          <a:gradFill>
            <a:gsLst>
              <a:gs pos="0">
                <a:srgbClr val="44A3EA"/>
              </a:gs>
              <a:gs pos="90000">
                <a:srgbClr val="2781D3"/>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60" name="Graphic 59" descr="House with solid fill">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175760" y="9322526"/>
            <a:ext cx="137160" cy="137160"/>
          </a:xfrm>
          <a:prstGeom prst="rect">
            <a:avLst/>
          </a:prstGeom>
        </xdr:spPr>
      </xdr:pic>
    </xdr:grpSp>
    <xdr:clientData/>
  </xdr:twoCellAnchor>
  <xdr:twoCellAnchor>
    <xdr:from>
      <xdr:col>3</xdr:col>
      <xdr:colOff>69668</xdr:colOff>
      <xdr:row>24</xdr:row>
      <xdr:rowOff>13061</xdr:rowOff>
    </xdr:from>
    <xdr:to>
      <xdr:col>3</xdr:col>
      <xdr:colOff>261257</xdr:colOff>
      <xdr:row>25</xdr:row>
      <xdr:rowOff>21770</xdr:rowOff>
    </xdr:to>
    <xdr:grpSp>
      <xdr:nvGrpSpPr>
        <xdr:cNvPr id="68" name="Group 67">
          <a:extLst>
            <a:ext uri="{FF2B5EF4-FFF2-40B4-BE49-F238E27FC236}">
              <a16:creationId xmlns:a16="http://schemas.microsoft.com/office/drawing/2014/main" id="{00000000-0008-0000-0000-000044000000}"/>
            </a:ext>
          </a:extLst>
        </xdr:cNvPr>
        <xdr:cNvGrpSpPr/>
      </xdr:nvGrpSpPr>
      <xdr:grpSpPr>
        <a:xfrm>
          <a:off x="1841318" y="4585061"/>
          <a:ext cx="191589" cy="199209"/>
          <a:chOff x="4153988" y="9566365"/>
          <a:chExt cx="191589" cy="191589"/>
        </a:xfrm>
      </xdr:grpSpPr>
      <xdr:sp macro="" textlink="">
        <xdr:nvSpPr>
          <xdr:cNvPr id="62" name="Rectangle: Rounded Corners 61">
            <a:extLst>
              <a:ext uri="{FF2B5EF4-FFF2-40B4-BE49-F238E27FC236}">
                <a16:creationId xmlns:a16="http://schemas.microsoft.com/office/drawing/2014/main" id="{00000000-0008-0000-0000-00003E000000}"/>
              </a:ext>
            </a:extLst>
          </xdr:cNvPr>
          <xdr:cNvSpPr/>
        </xdr:nvSpPr>
        <xdr:spPr>
          <a:xfrm>
            <a:off x="4153988" y="9566365"/>
            <a:ext cx="191589" cy="191589"/>
          </a:xfrm>
          <a:prstGeom prst="roundRect">
            <a:avLst>
              <a:gd name="adj" fmla="val 34849"/>
            </a:avLst>
          </a:prstGeom>
          <a:gradFill>
            <a:gsLst>
              <a:gs pos="0">
                <a:srgbClr val="004679"/>
              </a:gs>
              <a:gs pos="100000">
                <a:srgbClr val="181C3B"/>
              </a:gs>
            </a:gsLst>
            <a:path path="circle">
              <a:fillToRect l="50000" t="-80000" r="50000" b="180000"/>
            </a:path>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58" name="Graphic 57" descr="Tropical scene with solid fill">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4186422" y="9603153"/>
            <a:ext cx="118872" cy="118872"/>
          </a:xfrm>
          <a:prstGeom prst="rect">
            <a:avLst/>
          </a:prstGeom>
        </xdr:spPr>
      </xdr:pic>
    </xdr:grpSp>
    <xdr:clientData/>
  </xdr:twoCellAnchor>
  <xdr:twoCellAnchor>
    <xdr:from>
      <xdr:col>3</xdr:col>
      <xdr:colOff>69668</xdr:colOff>
      <xdr:row>25</xdr:row>
      <xdr:rowOff>113209</xdr:rowOff>
    </xdr:from>
    <xdr:to>
      <xdr:col>3</xdr:col>
      <xdr:colOff>261257</xdr:colOff>
      <xdr:row>26</xdr:row>
      <xdr:rowOff>121918</xdr:rowOff>
    </xdr:to>
    <xdr:grpSp>
      <xdr:nvGrpSpPr>
        <xdr:cNvPr id="67" name="Group 66">
          <a:extLst>
            <a:ext uri="{FF2B5EF4-FFF2-40B4-BE49-F238E27FC236}">
              <a16:creationId xmlns:a16="http://schemas.microsoft.com/office/drawing/2014/main" id="{00000000-0008-0000-0000-000043000000}"/>
            </a:ext>
          </a:extLst>
        </xdr:cNvPr>
        <xdr:cNvGrpSpPr/>
      </xdr:nvGrpSpPr>
      <xdr:grpSpPr>
        <a:xfrm>
          <a:off x="1841318" y="4875709"/>
          <a:ext cx="191589" cy="199209"/>
          <a:chOff x="4153988" y="9849393"/>
          <a:chExt cx="191589" cy="191589"/>
        </a:xfrm>
      </xdr:grpSpPr>
      <xdr:sp macro="" textlink="">
        <xdr:nvSpPr>
          <xdr:cNvPr id="63" name="Rectangle: Rounded Corners 62">
            <a:extLst>
              <a:ext uri="{FF2B5EF4-FFF2-40B4-BE49-F238E27FC236}">
                <a16:creationId xmlns:a16="http://schemas.microsoft.com/office/drawing/2014/main" id="{00000000-0008-0000-0000-00003F000000}"/>
              </a:ext>
            </a:extLst>
          </xdr:cNvPr>
          <xdr:cNvSpPr/>
        </xdr:nvSpPr>
        <xdr:spPr>
          <a:xfrm>
            <a:off x="4153988" y="9849393"/>
            <a:ext cx="191589" cy="191589"/>
          </a:xfrm>
          <a:prstGeom prst="roundRect">
            <a:avLst>
              <a:gd name="adj" fmla="val 34849"/>
            </a:avLst>
          </a:prstGeom>
          <a:gradFill>
            <a:gsLst>
              <a:gs pos="0">
                <a:srgbClr val="01EFFA"/>
              </a:gs>
              <a:gs pos="91000">
                <a:srgbClr val="0099CC"/>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56" name="Graphic 55" descr="Convertible with solid fill">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4180115" y="9879874"/>
            <a:ext cx="137160" cy="137160"/>
          </a:xfrm>
          <a:prstGeom prst="rect">
            <a:avLst/>
          </a:prstGeom>
        </xdr:spPr>
      </xdr:pic>
    </xdr:grpSp>
    <xdr:clientData/>
  </xdr:twoCellAnchor>
  <xdr:twoCellAnchor>
    <xdr:from>
      <xdr:col>3</xdr:col>
      <xdr:colOff>69668</xdr:colOff>
      <xdr:row>27</xdr:row>
      <xdr:rowOff>34832</xdr:rowOff>
    </xdr:from>
    <xdr:to>
      <xdr:col>3</xdr:col>
      <xdr:colOff>261257</xdr:colOff>
      <xdr:row>28</xdr:row>
      <xdr:rowOff>43541</xdr:rowOff>
    </xdr:to>
    <xdr:grpSp>
      <xdr:nvGrpSpPr>
        <xdr:cNvPr id="66" name="Group 65">
          <a:extLst>
            <a:ext uri="{FF2B5EF4-FFF2-40B4-BE49-F238E27FC236}">
              <a16:creationId xmlns:a16="http://schemas.microsoft.com/office/drawing/2014/main" id="{00000000-0008-0000-0000-000042000000}"/>
            </a:ext>
          </a:extLst>
        </xdr:cNvPr>
        <xdr:cNvGrpSpPr/>
      </xdr:nvGrpSpPr>
      <xdr:grpSpPr>
        <a:xfrm>
          <a:off x="1841318" y="5178332"/>
          <a:ext cx="191589" cy="199209"/>
          <a:chOff x="4153988" y="10136776"/>
          <a:chExt cx="191589" cy="191589"/>
        </a:xfrm>
      </xdr:grpSpPr>
      <xdr:sp macro="" textlink="">
        <xdr:nvSpPr>
          <xdr:cNvPr id="64" name="Rectangle: Rounded Corners 63">
            <a:extLst>
              <a:ext uri="{FF2B5EF4-FFF2-40B4-BE49-F238E27FC236}">
                <a16:creationId xmlns:a16="http://schemas.microsoft.com/office/drawing/2014/main" id="{00000000-0008-0000-0000-000040000000}"/>
              </a:ext>
            </a:extLst>
          </xdr:cNvPr>
          <xdr:cNvSpPr/>
        </xdr:nvSpPr>
        <xdr:spPr>
          <a:xfrm>
            <a:off x="4153988" y="10136776"/>
            <a:ext cx="191589" cy="191589"/>
          </a:xfrm>
          <a:prstGeom prst="roundRect">
            <a:avLst>
              <a:gd name="adj" fmla="val 34849"/>
            </a:avLst>
          </a:prstGeom>
          <a:gradFill>
            <a:gsLst>
              <a:gs pos="0">
                <a:srgbClr val="212743"/>
              </a:gs>
              <a:gs pos="100000">
                <a:srgbClr val="202644"/>
              </a:gs>
            </a:gsLst>
            <a:lin ang="5400000" scaled="0"/>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65" name="Star: 5 Points 64">
            <a:extLst>
              <a:ext uri="{FF2B5EF4-FFF2-40B4-BE49-F238E27FC236}">
                <a16:creationId xmlns:a16="http://schemas.microsoft.com/office/drawing/2014/main" id="{00000000-0008-0000-0000-000041000000}"/>
              </a:ext>
            </a:extLst>
          </xdr:cNvPr>
          <xdr:cNvSpPr/>
        </xdr:nvSpPr>
        <xdr:spPr>
          <a:xfrm>
            <a:off x="4193177" y="10171611"/>
            <a:ext cx="113211" cy="113211"/>
          </a:xfrm>
          <a:prstGeom prst="star5">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3</xdr:col>
      <xdr:colOff>7620</xdr:colOff>
      <xdr:row>19</xdr:row>
      <xdr:rowOff>3506</xdr:rowOff>
    </xdr:from>
    <xdr:to>
      <xdr:col>4</xdr:col>
      <xdr:colOff>7620</xdr:colOff>
      <xdr:row>20</xdr:row>
      <xdr:rowOff>132122</xdr:rowOff>
    </xdr:to>
    <xdr:sp macro="" textlink="">
      <xdr:nvSpPr>
        <xdr:cNvPr id="70" name="TextBox 24">
          <a:extLst>
            <a:ext uri="{FF2B5EF4-FFF2-40B4-BE49-F238E27FC236}">
              <a16:creationId xmlns:a16="http://schemas.microsoft.com/office/drawing/2014/main" id="{00000000-0008-0000-0000-000046000000}"/>
            </a:ext>
          </a:extLst>
        </xdr:cNvPr>
        <xdr:cNvSpPr txBox="1"/>
      </xdr:nvSpPr>
      <xdr:spPr>
        <a:xfrm>
          <a:off x="1836420" y="3478226"/>
          <a:ext cx="60960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rgbClr val="212743"/>
              </a:solidFill>
            </a:rPr>
            <a:t>Goals</a:t>
          </a:r>
          <a:endParaRPr lang="ru-RU" sz="1000" b="1">
            <a:solidFill>
              <a:srgbClr val="212743"/>
            </a:solidFill>
          </a:endParaRPr>
        </a:p>
      </xdr:txBody>
    </xdr:sp>
    <xdr:clientData/>
  </xdr:twoCellAnchor>
  <xdr:twoCellAnchor>
    <xdr:from>
      <xdr:col>3</xdr:col>
      <xdr:colOff>83820</xdr:colOff>
      <xdr:row>20</xdr:row>
      <xdr:rowOff>152400</xdr:rowOff>
    </xdr:from>
    <xdr:to>
      <xdr:col>7</xdr:col>
      <xdr:colOff>22860</xdr:colOff>
      <xdr:row>21</xdr:row>
      <xdr:rowOff>60960</xdr:rowOff>
    </xdr:to>
    <xdr:sp macro="" textlink="">
      <xdr:nvSpPr>
        <xdr:cNvPr id="83" name="Rectangle: Rounded Corners 82">
          <a:extLst>
            <a:ext uri="{FF2B5EF4-FFF2-40B4-BE49-F238E27FC236}">
              <a16:creationId xmlns:a16="http://schemas.microsoft.com/office/drawing/2014/main" id="{00000000-0008-0000-0000-000053000000}"/>
            </a:ext>
          </a:extLst>
        </xdr:cNvPr>
        <xdr:cNvSpPr/>
      </xdr:nvSpPr>
      <xdr:spPr>
        <a:xfrm>
          <a:off x="1912620" y="3810000"/>
          <a:ext cx="2377440" cy="91440"/>
        </a:xfrm>
        <a:prstGeom prst="roundRect">
          <a:avLst>
            <a:gd name="adj" fmla="val 50000"/>
          </a:avLst>
        </a:prstGeom>
        <a:solidFill>
          <a:srgbClr val="DDE6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510540</xdr:colOff>
      <xdr:row>20</xdr:row>
      <xdr:rowOff>13025</xdr:rowOff>
    </xdr:from>
    <xdr:to>
      <xdr:col>7</xdr:col>
      <xdr:colOff>43315</xdr:colOff>
      <xdr:row>22</xdr:row>
      <xdr:rowOff>13025</xdr:rowOff>
    </xdr:to>
    <xdr:graphicFrame macro="">
      <xdr:nvGraphicFramePr>
        <xdr:cNvPr id="72" name="Chart 71">
          <a:extLst>
            <a:ext uri="{FF2B5EF4-FFF2-40B4-BE49-F238E27FC236}">
              <a16:creationId xmlns:a16="http://schemas.microsoft.com/office/drawing/2014/main" id="{00000000-0008-0000-0000-00004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518160</xdr:colOff>
      <xdr:row>19</xdr:row>
      <xdr:rowOff>3506</xdr:rowOff>
    </xdr:from>
    <xdr:to>
      <xdr:col>6</xdr:col>
      <xdr:colOff>254000</xdr:colOff>
      <xdr:row>20</xdr:row>
      <xdr:rowOff>132122</xdr:rowOff>
    </xdr:to>
    <xdr:sp macro="" textlink="Processing!I6">
      <xdr:nvSpPr>
        <xdr:cNvPr id="73" name="TextBox 24">
          <a:extLst>
            <a:ext uri="{FF2B5EF4-FFF2-40B4-BE49-F238E27FC236}">
              <a16:creationId xmlns:a16="http://schemas.microsoft.com/office/drawing/2014/main" id="{00000000-0008-0000-0000-000049000000}"/>
            </a:ext>
          </a:extLst>
        </xdr:cNvPr>
        <xdr:cNvSpPr txBox="1"/>
      </xdr:nvSpPr>
      <xdr:spPr>
        <a:xfrm>
          <a:off x="2346960" y="3478226"/>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4C10F0C1-3F5D-420E-BC8D-FF49EFCF1F6F}" type="TxLink">
            <a:rPr lang="en-US" sz="1400" b="1" i="0" u="none" strike="noStrike">
              <a:solidFill>
                <a:srgbClr val="000000"/>
              </a:solidFill>
              <a:latin typeface="Aptos Narrow"/>
            </a:rPr>
            <a:pPr/>
            <a:t>$13 441 / $12 500</a:t>
          </a:fld>
          <a:endParaRPr lang="ru-RU" sz="1100" b="1">
            <a:solidFill>
              <a:srgbClr val="212743"/>
            </a:solidFill>
          </a:endParaRPr>
        </a:p>
      </xdr:txBody>
    </xdr:sp>
    <xdr:clientData/>
  </xdr:twoCellAnchor>
  <xdr:twoCellAnchor>
    <xdr:from>
      <xdr:col>6</xdr:col>
      <xdr:colOff>91440</xdr:colOff>
      <xdr:row>19</xdr:row>
      <xdr:rowOff>3506</xdr:rowOff>
    </xdr:from>
    <xdr:to>
      <xdr:col>7</xdr:col>
      <xdr:colOff>91440</xdr:colOff>
      <xdr:row>20</xdr:row>
      <xdr:rowOff>132122</xdr:rowOff>
    </xdr:to>
    <xdr:sp macro="" textlink="Processing!E6">
      <xdr:nvSpPr>
        <xdr:cNvPr id="74" name="TextBox 24">
          <a:extLst>
            <a:ext uri="{FF2B5EF4-FFF2-40B4-BE49-F238E27FC236}">
              <a16:creationId xmlns:a16="http://schemas.microsoft.com/office/drawing/2014/main" id="{00000000-0008-0000-0000-00004A000000}"/>
            </a:ext>
          </a:extLst>
        </xdr:cNvPr>
        <xdr:cNvSpPr txBox="1"/>
      </xdr:nvSpPr>
      <xdr:spPr>
        <a:xfrm>
          <a:off x="3749040" y="3478226"/>
          <a:ext cx="609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4B89E4F-5248-4A98-9423-700A7813FCAE}" type="TxLink">
            <a:rPr lang="en-US" sz="1400" b="1" i="0" u="none" strike="noStrike">
              <a:solidFill>
                <a:srgbClr val="000000"/>
              </a:solidFill>
              <a:latin typeface="Aptos Narrow"/>
            </a:rPr>
            <a:pPr algn="r"/>
            <a:t>109%</a:t>
          </a:fld>
          <a:endParaRPr lang="ru-RU" sz="1100" b="1">
            <a:solidFill>
              <a:srgbClr val="212743"/>
            </a:solidFill>
          </a:endParaRPr>
        </a:p>
      </xdr:txBody>
    </xdr:sp>
    <xdr:clientData/>
  </xdr:twoCellAnchor>
  <xdr:twoCellAnchor>
    <xdr:from>
      <xdr:col>4</xdr:col>
      <xdr:colOff>76200</xdr:colOff>
      <xdr:row>22</xdr:row>
      <xdr:rowOff>3810</xdr:rowOff>
    </xdr:from>
    <xdr:to>
      <xdr:col>6</xdr:col>
      <xdr:colOff>175260</xdr:colOff>
      <xdr:row>23</xdr:row>
      <xdr:rowOff>85490</xdr:rowOff>
    </xdr:to>
    <xdr:sp macro="" textlink="Processing!I2">
      <xdr:nvSpPr>
        <xdr:cNvPr id="75" name="TextBox 24">
          <a:extLst>
            <a:ext uri="{FF2B5EF4-FFF2-40B4-BE49-F238E27FC236}">
              <a16:creationId xmlns:a16="http://schemas.microsoft.com/office/drawing/2014/main" id="{00000000-0008-0000-0000-00004B000000}"/>
            </a:ext>
          </a:extLst>
        </xdr:cNvPr>
        <xdr:cNvSpPr txBox="1"/>
      </xdr:nvSpPr>
      <xdr:spPr>
        <a:xfrm>
          <a:off x="2514600" y="4027170"/>
          <a:ext cx="1318260"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D1F7E3E8-CF91-4FF1-900C-1949152EBB92}" type="TxLink">
            <a:rPr lang="en-US" sz="1100" b="0" i="0" u="none" strike="noStrike">
              <a:solidFill>
                <a:srgbClr val="747FA4"/>
              </a:solidFill>
              <a:latin typeface="Aptos Narrow"/>
            </a:rPr>
            <a:pPr/>
            <a:t>$3 958 / $3 500</a:t>
          </a:fld>
          <a:endParaRPr lang="ru-RU" sz="1100" b="1">
            <a:solidFill>
              <a:srgbClr val="747FA4"/>
            </a:solidFill>
          </a:endParaRPr>
        </a:p>
      </xdr:txBody>
    </xdr:sp>
    <xdr:clientData/>
  </xdr:twoCellAnchor>
  <xdr:twoCellAnchor>
    <xdr:from>
      <xdr:col>6</xdr:col>
      <xdr:colOff>53340</xdr:colOff>
      <xdr:row>22</xdr:row>
      <xdr:rowOff>3810</xdr:rowOff>
    </xdr:from>
    <xdr:to>
      <xdr:col>7</xdr:col>
      <xdr:colOff>53340</xdr:colOff>
      <xdr:row>23</xdr:row>
      <xdr:rowOff>85490</xdr:rowOff>
    </xdr:to>
    <xdr:sp macro="" textlink="Processing!E2">
      <xdr:nvSpPr>
        <xdr:cNvPr id="76" name="TextBox 24">
          <a:extLst>
            <a:ext uri="{FF2B5EF4-FFF2-40B4-BE49-F238E27FC236}">
              <a16:creationId xmlns:a16="http://schemas.microsoft.com/office/drawing/2014/main" id="{00000000-0008-0000-0000-00004C000000}"/>
            </a:ext>
          </a:extLst>
        </xdr:cNvPr>
        <xdr:cNvSpPr txBox="1"/>
      </xdr:nvSpPr>
      <xdr:spPr>
        <a:xfrm>
          <a:off x="3710940" y="402717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2E8F1427-D4C9-414A-9857-F8D7D4C19714}" type="TxLink">
            <a:rPr lang="en-US" sz="1100" b="0" i="0" u="none" strike="noStrike">
              <a:solidFill>
                <a:srgbClr val="747FA4"/>
              </a:solidFill>
              <a:latin typeface="Aptos Narrow"/>
            </a:rPr>
            <a:pPr algn="r"/>
            <a:t>113%</a:t>
          </a:fld>
          <a:endParaRPr lang="ru-RU" sz="1100" b="0">
            <a:solidFill>
              <a:srgbClr val="747FA4"/>
            </a:solidFill>
          </a:endParaRPr>
        </a:p>
      </xdr:txBody>
    </xdr:sp>
    <xdr:clientData/>
  </xdr:twoCellAnchor>
  <xdr:twoCellAnchor>
    <xdr:from>
      <xdr:col>4</xdr:col>
      <xdr:colOff>76200</xdr:colOff>
      <xdr:row>23</xdr:row>
      <xdr:rowOff>87630</xdr:rowOff>
    </xdr:from>
    <xdr:to>
      <xdr:col>6</xdr:col>
      <xdr:colOff>175260</xdr:colOff>
      <xdr:row>24</xdr:row>
      <xdr:rowOff>169310</xdr:rowOff>
    </xdr:to>
    <xdr:sp macro="" textlink="Processing!I3">
      <xdr:nvSpPr>
        <xdr:cNvPr id="77" name="TextBox 24">
          <a:extLst>
            <a:ext uri="{FF2B5EF4-FFF2-40B4-BE49-F238E27FC236}">
              <a16:creationId xmlns:a16="http://schemas.microsoft.com/office/drawing/2014/main" id="{00000000-0008-0000-0000-00004D000000}"/>
            </a:ext>
          </a:extLst>
        </xdr:cNvPr>
        <xdr:cNvSpPr txBox="1"/>
      </xdr:nvSpPr>
      <xdr:spPr>
        <a:xfrm>
          <a:off x="2514600" y="4293870"/>
          <a:ext cx="13182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FB95C1C-B5D0-492C-91D6-08BB610D80FD}" type="TxLink">
            <a:rPr lang="en-US" sz="1100" b="0" i="0" u="none" strike="noStrike" kern="1200">
              <a:solidFill>
                <a:srgbClr val="747FA4"/>
              </a:solidFill>
              <a:latin typeface="Aptos Narrow"/>
              <a:ea typeface="+mn-ea"/>
              <a:cs typeface="+mn-cs"/>
            </a:rPr>
            <a:pPr marL="0" indent="0" algn="l" defTabSz="914400" rtl="0" eaLnBrk="1" latinLnBrk="0" hangingPunct="1"/>
            <a:t>$3 905 / $4 000</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24</xdr:row>
      <xdr:rowOff>171450</xdr:rowOff>
    </xdr:from>
    <xdr:to>
      <xdr:col>6</xdr:col>
      <xdr:colOff>175260</xdr:colOff>
      <xdr:row>26</xdr:row>
      <xdr:rowOff>70250</xdr:rowOff>
    </xdr:to>
    <xdr:sp macro="" textlink="Processing!I4">
      <xdr:nvSpPr>
        <xdr:cNvPr id="79" name="TextBox 24">
          <a:extLst>
            <a:ext uri="{FF2B5EF4-FFF2-40B4-BE49-F238E27FC236}">
              <a16:creationId xmlns:a16="http://schemas.microsoft.com/office/drawing/2014/main" id="{00000000-0008-0000-0000-00004F000000}"/>
            </a:ext>
          </a:extLst>
        </xdr:cNvPr>
        <xdr:cNvSpPr txBox="1"/>
      </xdr:nvSpPr>
      <xdr:spPr>
        <a:xfrm>
          <a:off x="2514600" y="4560570"/>
          <a:ext cx="13182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3CB52C3-BE9D-4DED-8DF5-C1585FE46FAC}" type="TxLink">
            <a:rPr lang="en-US" sz="1100" b="0" i="0" u="none" strike="noStrike" kern="1200">
              <a:solidFill>
                <a:srgbClr val="747FA4"/>
              </a:solidFill>
              <a:latin typeface="Aptos Narrow"/>
              <a:ea typeface="+mn-ea"/>
              <a:cs typeface="+mn-cs"/>
            </a:rPr>
            <a:pPr marL="0" indent="0" algn="l" defTabSz="914400" rtl="0" eaLnBrk="1" latinLnBrk="0" hangingPunct="1"/>
            <a:t>$3 179 / $3 000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24</xdr:row>
      <xdr:rowOff>171450</xdr:rowOff>
    </xdr:from>
    <xdr:to>
      <xdr:col>7</xdr:col>
      <xdr:colOff>53340</xdr:colOff>
      <xdr:row>26</xdr:row>
      <xdr:rowOff>70250</xdr:rowOff>
    </xdr:to>
    <xdr:sp macro="" textlink="Processing!E4">
      <xdr:nvSpPr>
        <xdr:cNvPr id="80" name="TextBox 24">
          <a:extLst>
            <a:ext uri="{FF2B5EF4-FFF2-40B4-BE49-F238E27FC236}">
              <a16:creationId xmlns:a16="http://schemas.microsoft.com/office/drawing/2014/main" id="{00000000-0008-0000-0000-000050000000}"/>
            </a:ext>
          </a:extLst>
        </xdr:cNvPr>
        <xdr:cNvSpPr txBox="1"/>
      </xdr:nvSpPr>
      <xdr:spPr>
        <a:xfrm>
          <a:off x="3710940" y="456057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FDEE92D6-F7A1-48F3-9851-C8A567273780}" type="TxLink">
            <a:rPr lang="en-US" sz="1100" b="0" i="0" u="none" strike="noStrike" kern="1200">
              <a:solidFill>
                <a:srgbClr val="747FA4"/>
              </a:solidFill>
              <a:latin typeface="Aptos Narrow"/>
              <a:ea typeface="+mn-ea"/>
              <a:cs typeface="+mn-cs"/>
            </a:rPr>
            <a:pPr marL="0" indent="0" algn="r" defTabSz="914400" rtl="0" eaLnBrk="1" latinLnBrk="0" hangingPunct="1"/>
            <a:t>106%</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26</xdr:row>
      <xdr:rowOff>80010</xdr:rowOff>
    </xdr:from>
    <xdr:to>
      <xdr:col>6</xdr:col>
      <xdr:colOff>175260</xdr:colOff>
      <xdr:row>27</xdr:row>
      <xdr:rowOff>161690</xdr:rowOff>
    </xdr:to>
    <xdr:sp macro="" textlink="Processing!I5">
      <xdr:nvSpPr>
        <xdr:cNvPr id="81" name="TextBox 24">
          <a:extLst>
            <a:ext uri="{FF2B5EF4-FFF2-40B4-BE49-F238E27FC236}">
              <a16:creationId xmlns:a16="http://schemas.microsoft.com/office/drawing/2014/main" id="{00000000-0008-0000-0000-000051000000}"/>
            </a:ext>
          </a:extLst>
        </xdr:cNvPr>
        <xdr:cNvSpPr txBox="1"/>
      </xdr:nvSpPr>
      <xdr:spPr>
        <a:xfrm>
          <a:off x="2514600" y="4834890"/>
          <a:ext cx="13182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3E6F8FB-2AE7-4CE4-9E41-15CFB4159DE9}" type="TxLink">
            <a:rPr lang="en-US" sz="1100" b="0" i="0" u="none" strike="noStrike" kern="1200">
              <a:solidFill>
                <a:srgbClr val="747FA4"/>
              </a:solidFill>
              <a:latin typeface="Aptos Narrow"/>
              <a:ea typeface="+mn-ea"/>
              <a:cs typeface="+mn-cs"/>
            </a:rPr>
            <a:pPr marL="0" indent="0" algn="l" defTabSz="914400" rtl="0" eaLnBrk="1" latinLnBrk="0" hangingPunct="1"/>
            <a:t>$2 399 / $2 000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26</xdr:row>
      <xdr:rowOff>80010</xdr:rowOff>
    </xdr:from>
    <xdr:to>
      <xdr:col>7</xdr:col>
      <xdr:colOff>53340</xdr:colOff>
      <xdr:row>27</xdr:row>
      <xdr:rowOff>161690</xdr:rowOff>
    </xdr:to>
    <xdr:sp macro="" textlink="Processing!E5">
      <xdr:nvSpPr>
        <xdr:cNvPr id="82" name="TextBox 24">
          <a:extLst>
            <a:ext uri="{FF2B5EF4-FFF2-40B4-BE49-F238E27FC236}">
              <a16:creationId xmlns:a16="http://schemas.microsoft.com/office/drawing/2014/main" id="{00000000-0008-0000-0000-000052000000}"/>
            </a:ext>
          </a:extLst>
        </xdr:cNvPr>
        <xdr:cNvSpPr txBox="1"/>
      </xdr:nvSpPr>
      <xdr:spPr>
        <a:xfrm>
          <a:off x="3710940" y="483489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FF21445-4461-4550-BD29-367C03A06B31}" type="TxLink">
            <a:rPr lang="en-US" sz="1100" b="0" i="0" u="none" strike="noStrike" kern="1200">
              <a:solidFill>
                <a:srgbClr val="747FA4"/>
              </a:solidFill>
              <a:latin typeface="Aptos Narrow"/>
              <a:ea typeface="+mn-ea"/>
              <a:cs typeface="+mn-cs"/>
            </a:rPr>
            <a:pPr marL="0" indent="0" algn="r" defTabSz="914400" rtl="0" eaLnBrk="1" latinLnBrk="0" hangingPunct="1"/>
            <a:t>120%</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99060</xdr:colOff>
      <xdr:row>6</xdr:row>
      <xdr:rowOff>175474</xdr:rowOff>
    </xdr:from>
    <xdr:to>
      <xdr:col>6</xdr:col>
      <xdr:colOff>444500</xdr:colOff>
      <xdr:row>9</xdr:row>
      <xdr:rowOff>32266</xdr:rowOff>
    </xdr:to>
    <xdr:sp macro="" textlink="Processing!F15">
      <xdr:nvSpPr>
        <xdr:cNvPr id="85" name="TextBox 20">
          <a:extLst>
            <a:ext uri="{FF2B5EF4-FFF2-40B4-BE49-F238E27FC236}">
              <a16:creationId xmlns:a16="http://schemas.microsoft.com/office/drawing/2014/main" id="{00000000-0008-0000-0000-000055000000}"/>
            </a:ext>
          </a:extLst>
        </xdr:cNvPr>
        <xdr:cNvSpPr txBox="1"/>
      </xdr:nvSpPr>
      <xdr:spPr>
        <a:xfrm>
          <a:off x="2537460" y="1272754"/>
          <a:ext cx="1564640" cy="40543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06FBA9-18F2-41BC-BEA1-5CC4FB18A1FF}" type="TxLink">
            <a:rPr lang="en-US" sz="2000" b="1" kern="1200">
              <a:solidFill>
                <a:schemeClr val="bg1"/>
              </a:solidFill>
              <a:latin typeface="+mn-lt"/>
              <a:ea typeface="+mn-ea"/>
              <a:cs typeface="+mn-cs"/>
            </a:rPr>
            <a:pPr marL="0" indent="0" algn="l" defTabSz="914400" rtl="0" eaLnBrk="1" latinLnBrk="0" hangingPunct="1"/>
            <a:t> $3,171 </a:t>
          </a:fld>
          <a:endParaRPr lang="ru-RU" sz="2000" b="1" kern="1200">
            <a:solidFill>
              <a:schemeClr val="bg1"/>
            </a:solidFill>
            <a:latin typeface="+mn-lt"/>
            <a:ea typeface="+mn-ea"/>
            <a:cs typeface="+mn-cs"/>
          </a:endParaRPr>
        </a:p>
      </xdr:txBody>
    </xdr:sp>
    <xdr:clientData/>
  </xdr:twoCellAnchor>
  <xdr:twoCellAnchor>
    <xdr:from>
      <xdr:col>6</xdr:col>
      <xdr:colOff>56441</xdr:colOff>
      <xdr:row>9</xdr:row>
      <xdr:rowOff>90750</xdr:rowOff>
    </xdr:from>
    <xdr:to>
      <xdr:col>7</xdr:col>
      <xdr:colOff>178361</xdr:colOff>
      <xdr:row>13</xdr:row>
      <xdr:rowOff>90750</xdr:rowOff>
    </xdr:to>
    <xdr:graphicFrame macro="">
      <xdr:nvGraphicFramePr>
        <xdr:cNvPr id="86" name="Chart 85">
          <a:extLst>
            <a:ext uri="{FF2B5EF4-FFF2-40B4-BE49-F238E27FC236}">
              <a16:creationId xmlns:a16="http://schemas.microsoft.com/office/drawing/2014/main" id="{00000000-0008-0000-0000-00005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200820</xdr:colOff>
      <xdr:row>10</xdr:row>
      <xdr:rowOff>141350</xdr:rowOff>
    </xdr:from>
    <xdr:to>
      <xdr:col>7</xdr:col>
      <xdr:colOff>49222</xdr:colOff>
      <xdr:row>12</xdr:row>
      <xdr:rowOff>40150</xdr:rowOff>
    </xdr:to>
    <xdr:sp macro="" textlink="Processing!E8">
      <xdr:nvSpPr>
        <xdr:cNvPr id="87" name="TextBox 24">
          <a:extLst>
            <a:ext uri="{FF2B5EF4-FFF2-40B4-BE49-F238E27FC236}">
              <a16:creationId xmlns:a16="http://schemas.microsoft.com/office/drawing/2014/main" id="{00000000-0008-0000-0000-000057000000}"/>
            </a:ext>
          </a:extLst>
        </xdr:cNvPr>
        <xdr:cNvSpPr txBox="1"/>
      </xdr:nvSpPr>
      <xdr:spPr>
        <a:xfrm>
          <a:off x="3858420" y="1970150"/>
          <a:ext cx="458002"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1B34451-B5B3-4467-AFB8-D3FBD262112F}" type="TxLink">
            <a:rPr lang="en-US" sz="1100" b="0" i="0" u="none" strike="noStrike">
              <a:solidFill>
                <a:srgbClr val="BFDBFF"/>
              </a:solidFill>
              <a:latin typeface="Aptos Narrow"/>
            </a:rPr>
            <a:pPr algn="ctr"/>
            <a:t>18%</a:t>
          </a:fld>
          <a:endParaRPr lang="ru-RU" sz="1100" b="0">
            <a:solidFill>
              <a:srgbClr val="BFDBFF"/>
            </a:solidFill>
          </a:endParaRPr>
        </a:p>
      </xdr:txBody>
    </xdr:sp>
    <xdr:clientData/>
  </xdr:twoCellAnchor>
  <xdr:twoCellAnchor>
    <xdr:from>
      <xdr:col>4</xdr:col>
      <xdr:colOff>444935</xdr:colOff>
      <xdr:row>10</xdr:row>
      <xdr:rowOff>140912</xdr:rowOff>
    </xdr:from>
    <xdr:to>
      <xdr:col>6</xdr:col>
      <xdr:colOff>137160</xdr:colOff>
      <xdr:row>12</xdr:row>
      <xdr:rowOff>39712</xdr:rowOff>
    </xdr:to>
    <xdr:sp macro="" textlink="Processing!D8">
      <xdr:nvSpPr>
        <xdr:cNvPr id="88" name="TextBox 21">
          <a:extLst>
            <a:ext uri="{FF2B5EF4-FFF2-40B4-BE49-F238E27FC236}">
              <a16:creationId xmlns:a16="http://schemas.microsoft.com/office/drawing/2014/main" id="{00000000-0008-0000-0000-000058000000}"/>
            </a:ext>
          </a:extLst>
        </xdr:cNvPr>
        <xdr:cNvSpPr txBox="1"/>
      </xdr:nvSpPr>
      <xdr:spPr>
        <a:xfrm>
          <a:off x="2883335" y="1969712"/>
          <a:ext cx="911425"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98D99B6-61F2-4F2E-9340-124C2D7BEA0E}" type="TxLink">
            <a:rPr lang="en-US" sz="1100" b="0" i="0" u="none" strike="noStrike">
              <a:solidFill>
                <a:srgbClr val="BFDBFF"/>
              </a:solidFill>
              <a:latin typeface="Aptos Narrow"/>
            </a:rPr>
            <a:pPr algn="r"/>
            <a:t>Budget Load</a:t>
          </a:fld>
          <a:endParaRPr lang="ru-RU" sz="1000" b="1">
            <a:solidFill>
              <a:srgbClr val="BFDBFF"/>
            </a:solidFill>
          </a:endParaRPr>
        </a:p>
      </xdr:txBody>
    </xdr:sp>
    <xdr:clientData/>
  </xdr:twoCellAnchor>
  <xdr:twoCellAnchor>
    <xdr:from>
      <xdr:col>7</xdr:col>
      <xdr:colOff>495300</xdr:colOff>
      <xdr:row>9</xdr:row>
      <xdr:rowOff>68580</xdr:rowOff>
    </xdr:from>
    <xdr:to>
      <xdr:col>15</xdr:col>
      <xdr:colOff>419100</xdr:colOff>
      <xdr:row>18</xdr:row>
      <xdr:rowOff>68580</xdr:rowOff>
    </xdr:to>
    <xdr:graphicFrame macro="">
      <xdr:nvGraphicFramePr>
        <xdr:cNvPr id="89" name="Chart 88">
          <a:extLst>
            <a:ext uri="{FF2B5EF4-FFF2-40B4-BE49-F238E27FC236}">
              <a16:creationId xmlns:a16="http://schemas.microsoft.com/office/drawing/2014/main" id="{00000000-0008-0000-0000-00005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190500</xdr:colOff>
      <xdr:row>6</xdr:row>
      <xdr:rowOff>175260</xdr:rowOff>
    </xdr:from>
    <xdr:to>
      <xdr:col>10</xdr:col>
      <xdr:colOff>535940</xdr:colOff>
      <xdr:row>8</xdr:row>
      <xdr:rowOff>120996</xdr:rowOff>
    </xdr:to>
    <xdr:sp macro="" textlink="Processing!Q1">
      <xdr:nvSpPr>
        <xdr:cNvPr id="90" name="TextBox 24">
          <a:extLst>
            <a:ext uri="{FF2B5EF4-FFF2-40B4-BE49-F238E27FC236}">
              <a16:creationId xmlns:a16="http://schemas.microsoft.com/office/drawing/2014/main" id="{00000000-0008-0000-0000-00005A000000}"/>
            </a:ext>
          </a:extLst>
        </xdr:cNvPr>
        <xdr:cNvSpPr txBox="1"/>
      </xdr:nvSpPr>
      <xdr:spPr>
        <a:xfrm>
          <a:off x="5067300" y="127254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833A66-38A8-4BFB-A285-9705F54B821F}" type="TxLink">
            <a:rPr lang="en-US" sz="1400" b="1" kern="1200">
              <a:solidFill>
                <a:srgbClr val="212743"/>
              </a:solidFill>
              <a:latin typeface="+mn-lt"/>
              <a:ea typeface="+mn-ea"/>
              <a:cs typeface="+mn-cs"/>
            </a:rPr>
            <a:pPr marL="0" indent="0" algn="l" defTabSz="914400" rtl="0" eaLnBrk="1" latinLnBrk="0" hangingPunct="1"/>
            <a:t>Inflow</a:t>
          </a:fld>
          <a:endParaRPr lang="ru-RU" sz="1400" b="1" kern="1200">
            <a:solidFill>
              <a:srgbClr val="212743"/>
            </a:solidFill>
            <a:latin typeface="+mn-lt"/>
            <a:ea typeface="+mn-ea"/>
            <a:cs typeface="+mn-cs"/>
          </a:endParaRPr>
        </a:p>
      </xdr:txBody>
    </xdr:sp>
    <xdr:clientData/>
  </xdr:twoCellAnchor>
  <xdr:twoCellAnchor>
    <xdr:from>
      <xdr:col>13</xdr:col>
      <xdr:colOff>373380</xdr:colOff>
      <xdr:row>7</xdr:row>
      <xdr:rowOff>22860</xdr:rowOff>
    </xdr:from>
    <xdr:to>
      <xdr:col>15</xdr:col>
      <xdr:colOff>353060</xdr:colOff>
      <xdr:row>8</xdr:row>
      <xdr:rowOff>151476</xdr:rowOff>
    </xdr:to>
    <xdr:sp macro="" textlink="Processing!Q14">
      <xdr:nvSpPr>
        <xdr:cNvPr id="91" name="TextBox 24">
          <a:extLst>
            <a:ext uri="{FF2B5EF4-FFF2-40B4-BE49-F238E27FC236}">
              <a16:creationId xmlns:a16="http://schemas.microsoft.com/office/drawing/2014/main" id="{00000000-0008-0000-0000-00005B000000}"/>
            </a:ext>
          </a:extLst>
        </xdr:cNvPr>
        <xdr:cNvSpPr txBox="1"/>
      </xdr:nvSpPr>
      <xdr:spPr>
        <a:xfrm>
          <a:off x="8298180" y="1303020"/>
          <a:ext cx="119888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0FA8738A-D5FC-4C73-9C0B-433BF30A87CC}" type="TxLink">
            <a:rPr lang="en-US" sz="1400" b="1" kern="1200">
              <a:solidFill>
                <a:srgbClr val="212743"/>
              </a:solidFill>
              <a:latin typeface="+mn-lt"/>
              <a:ea typeface="+mn-ea"/>
              <a:cs typeface="+mn-cs"/>
            </a:rPr>
            <a:pPr marL="0" indent="0" algn="r" defTabSz="914400" rtl="0" eaLnBrk="1" latinLnBrk="0" hangingPunct="1"/>
            <a:t> $16,328 </a:t>
          </a:fld>
          <a:endParaRPr lang="ru-RU" sz="1400" b="1" kern="1200">
            <a:solidFill>
              <a:srgbClr val="212743"/>
            </a:solidFill>
            <a:latin typeface="+mn-lt"/>
            <a:ea typeface="+mn-ea"/>
            <a:cs typeface="+mn-cs"/>
          </a:endParaRPr>
        </a:p>
      </xdr:txBody>
    </xdr:sp>
    <xdr:clientData/>
  </xdr:twoCellAnchor>
  <xdr:twoCellAnchor>
    <xdr:from>
      <xdr:col>16</xdr:col>
      <xdr:colOff>430530</xdr:colOff>
      <xdr:row>21</xdr:row>
      <xdr:rowOff>13357</xdr:rowOff>
    </xdr:from>
    <xdr:to>
      <xdr:col>20</xdr:col>
      <xdr:colOff>95250</xdr:colOff>
      <xdr:row>32</xdr:row>
      <xdr:rowOff>104797</xdr:rowOff>
    </xdr:to>
    <xdr:graphicFrame macro="">
      <xdr:nvGraphicFramePr>
        <xdr:cNvPr id="92" name="Chart 91">
          <a:extLst>
            <a:ext uri="{FF2B5EF4-FFF2-40B4-BE49-F238E27FC236}">
              <a16:creationId xmlns:a16="http://schemas.microsoft.com/office/drawing/2014/main" id="{00000000-0008-0000-0000-00005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17</xdr:col>
      <xdr:colOff>278130</xdr:colOff>
      <xdr:row>23</xdr:row>
      <xdr:rowOff>104797</xdr:rowOff>
    </xdr:from>
    <xdr:to>
      <xdr:col>19</xdr:col>
      <xdr:colOff>247650</xdr:colOff>
      <xdr:row>30</xdr:row>
      <xdr:rowOff>13357</xdr:rowOff>
    </xdr:to>
    <xdr:sp macro="" textlink="">
      <xdr:nvSpPr>
        <xdr:cNvPr id="94" name="Oval 93">
          <a:extLst>
            <a:ext uri="{FF2B5EF4-FFF2-40B4-BE49-F238E27FC236}">
              <a16:creationId xmlns:a16="http://schemas.microsoft.com/office/drawing/2014/main" id="{00000000-0008-0000-0000-00005E000000}"/>
            </a:ext>
          </a:extLst>
        </xdr:cNvPr>
        <xdr:cNvSpPr/>
      </xdr:nvSpPr>
      <xdr:spPr>
        <a:xfrm>
          <a:off x="10641330" y="4311037"/>
          <a:ext cx="1188720" cy="1188720"/>
        </a:xfrm>
        <a:prstGeom prst="ellipse">
          <a:avLst/>
        </a:prstGeom>
        <a:solidFill>
          <a:srgbClr val="F4F5FC"/>
        </a:solidFill>
        <a:ln>
          <a:solidFill>
            <a:schemeClr val="bg1"/>
          </a:solid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en-US" sz="1200" kern="1200">
            <a:solidFill>
              <a:srgbClr val="747FA4"/>
            </a:solidFill>
            <a:ea typeface="+mn-ea"/>
            <a:cs typeface="+mn-cs"/>
          </a:endParaRPr>
        </a:p>
        <a:p>
          <a:pPr marL="0" indent="0" algn="ctr" defTabSz="914400" rtl="0" eaLnBrk="1" latinLnBrk="0" hangingPunct="1"/>
          <a:endParaRPr lang="en-US" sz="1200" kern="1200">
            <a:solidFill>
              <a:srgbClr val="747FA4"/>
            </a:solidFill>
            <a:ea typeface="+mn-ea"/>
            <a:cs typeface="+mn-cs"/>
          </a:endParaRPr>
        </a:p>
        <a:p>
          <a:pPr marL="0" indent="0" algn="ctr" defTabSz="914400" rtl="0" eaLnBrk="1" latinLnBrk="0" hangingPunct="1"/>
          <a:r>
            <a:rPr lang="en-US" sz="1200" kern="1200">
              <a:solidFill>
                <a:srgbClr val="747FA4"/>
              </a:solidFill>
              <a:ea typeface="+mn-ea"/>
              <a:cs typeface="+mn-cs"/>
            </a:rPr>
            <a:t>Total</a:t>
          </a:r>
        </a:p>
      </xdr:txBody>
    </xdr:sp>
    <xdr:clientData/>
  </xdr:twoCellAnchor>
  <xdr:twoCellAnchor>
    <xdr:from>
      <xdr:col>17</xdr:col>
      <xdr:colOff>90170</xdr:colOff>
      <xdr:row>25</xdr:row>
      <xdr:rowOff>117806</xdr:rowOff>
    </xdr:from>
    <xdr:to>
      <xdr:col>19</xdr:col>
      <xdr:colOff>435610</xdr:colOff>
      <xdr:row>27</xdr:row>
      <xdr:rowOff>126123</xdr:rowOff>
    </xdr:to>
    <xdr:sp macro="" textlink="Processing!H24">
      <xdr:nvSpPr>
        <xdr:cNvPr id="96" name="TextBox 24">
          <a:extLst>
            <a:ext uri="{FF2B5EF4-FFF2-40B4-BE49-F238E27FC236}">
              <a16:creationId xmlns:a16="http://schemas.microsoft.com/office/drawing/2014/main" id="{00000000-0008-0000-0000-000060000000}"/>
            </a:ext>
          </a:extLst>
        </xdr:cNvPr>
        <xdr:cNvSpPr txBox="1"/>
      </xdr:nvSpPr>
      <xdr:spPr>
        <a:xfrm>
          <a:off x="10453370" y="4689806"/>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D55B2F7E-D3B6-41A9-AE36-D93EE32BF8C4}" type="TxLink">
            <a:rPr lang="en-US" sz="1800" b="1" i="0" u="none" strike="noStrike">
              <a:solidFill>
                <a:srgbClr val="000000"/>
              </a:solidFill>
              <a:latin typeface="Aptos Narrow"/>
            </a:rPr>
            <a:pPr algn="ctr"/>
            <a:t> $13,403 </a:t>
          </a:fld>
          <a:endParaRPr lang="ru-RU" sz="1800" b="1">
            <a:solidFill>
              <a:srgbClr val="212743"/>
            </a:solidFill>
          </a:endParaRPr>
        </a:p>
      </xdr:txBody>
    </xdr:sp>
    <xdr:clientData/>
  </xdr:twoCellAnchor>
  <xdr:twoCellAnchor>
    <xdr:from>
      <xdr:col>16</xdr:col>
      <xdr:colOff>335280</xdr:colOff>
      <xdr:row>20</xdr:row>
      <xdr:rowOff>68580</xdr:rowOff>
    </xdr:from>
    <xdr:to>
      <xdr:col>17</xdr:col>
      <xdr:colOff>487680</xdr:colOff>
      <xdr:row>22</xdr:row>
      <xdr:rowOff>14316</xdr:rowOff>
    </xdr:to>
    <xdr:sp macro="" textlink="">
      <xdr:nvSpPr>
        <xdr:cNvPr id="99" name="TextBox 24">
          <a:extLst>
            <a:ext uri="{FF2B5EF4-FFF2-40B4-BE49-F238E27FC236}">
              <a16:creationId xmlns:a16="http://schemas.microsoft.com/office/drawing/2014/main" id="{00000000-0008-0000-0000-000063000000}"/>
            </a:ext>
          </a:extLst>
        </xdr:cNvPr>
        <xdr:cNvSpPr txBox="1"/>
      </xdr:nvSpPr>
      <xdr:spPr>
        <a:xfrm>
          <a:off x="10088880" y="3726180"/>
          <a:ext cx="76200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r>
            <a:rPr lang="en-US" sz="1400" b="1" kern="1200">
              <a:solidFill>
                <a:srgbClr val="212743"/>
              </a:solidFill>
              <a:latin typeface="+mn-lt"/>
              <a:ea typeface="+mn-ea"/>
              <a:cs typeface="+mn-cs"/>
            </a:rPr>
            <a:t>Costs</a:t>
          </a:r>
          <a:endParaRPr lang="ru-RU" sz="1400" b="1" kern="1200">
            <a:solidFill>
              <a:srgbClr val="212743"/>
            </a:solidFill>
            <a:latin typeface="+mn-lt"/>
            <a:ea typeface="+mn-ea"/>
            <a:cs typeface="+mn-cs"/>
          </a:endParaRPr>
        </a:p>
      </xdr:txBody>
    </xdr:sp>
    <xdr:clientData/>
  </xdr:twoCellAnchor>
  <xdr:twoCellAnchor>
    <xdr:from>
      <xdr:col>16</xdr:col>
      <xdr:colOff>586740</xdr:colOff>
      <xdr:row>32</xdr:row>
      <xdr:rowOff>38314</xdr:rowOff>
    </xdr:from>
    <xdr:to>
      <xdr:col>20</xdr:col>
      <xdr:colOff>160020</xdr:colOff>
      <xdr:row>39</xdr:row>
      <xdr:rowOff>83820</xdr:rowOff>
    </xdr:to>
    <xdr:grpSp>
      <xdr:nvGrpSpPr>
        <xdr:cNvPr id="117" name="Group 116">
          <a:extLst>
            <a:ext uri="{FF2B5EF4-FFF2-40B4-BE49-F238E27FC236}">
              <a16:creationId xmlns:a16="http://schemas.microsoft.com/office/drawing/2014/main" id="{00000000-0008-0000-0000-000075000000}"/>
            </a:ext>
          </a:extLst>
        </xdr:cNvPr>
        <xdr:cNvGrpSpPr/>
      </xdr:nvGrpSpPr>
      <xdr:grpSpPr>
        <a:xfrm>
          <a:off x="10035540" y="6134314"/>
          <a:ext cx="1935480" cy="1379006"/>
          <a:chOff x="10302240" y="5882854"/>
          <a:chExt cx="2079740" cy="1292385"/>
        </a:xfrm>
      </xdr:grpSpPr>
      <xdr:sp macro="" textlink="Processing!F18">
        <xdr:nvSpPr>
          <xdr:cNvPr id="98" name="TextBox 20">
            <a:extLst>
              <a:ext uri="{FF2B5EF4-FFF2-40B4-BE49-F238E27FC236}">
                <a16:creationId xmlns:a16="http://schemas.microsoft.com/office/drawing/2014/main" id="{00000000-0008-0000-0000-000062000000}"/>
              </a:ext>
            </a:extLst>
          </xdr:cNvPr>
          <xdr:cNvSpPr txBox="1"/>
        </xdr:nvSpPr>
        <xdr:spPr>
          <a:xfrm>
            <a:off x="10302240" y="5898531"/>
            <a:ext cx="86868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93C021E3-8ADE-4C57-BEA9-4F07BF3B69C3}" type="TxLink">
              <a:rPr lang="en-US" sz="900" b="0" i="0" u="none" strike="noStrike">
                <a:solidFill>
                  <a:srgbClr val="747FA4"/>
                </a:solidFill>
                <a:latin typeface="Aptos Narrow"/>
              </a:rPr>
              <a:pPr/>
              <a:t>Housing</a:t>
            </a:fld>
            <a:endParaRPr lang="ru-RU" sz="1200" b="1">
              <a:solidFill>
                <a:srgbClr val="747FA4"/>
              </a:solidFill>
            </a:endParaRPr>
          </a:p>
        </xdr:txBody>
      </xdr:sp>
      <xdr:sp macro="" textlink="Processing!F19">
        <xdr:nvSpPr>
          <xdr:cNvPr id="100" name="TextBox 20">
            <a:extLst>
              <a:ext uri="{FF2B5EF4-FFF2-40B4-BE49-F238E27FC236}">
                <a16:creationId xmlns:a16="http://schemas.microsoft.com/office/drawing/2014/main" id="{00000000-0008-0000-0000-000064000000}"/>
              </a:ext>
            </a:extLst>
          </xdr:cNvPr>
          <xdr:cNvSpPr txBox="1"/>
        </xdr:nvSpPr>
        <xdr:spPr>
          <a:xfrm>
            <a:off x="10302240" y="6094690"/>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02374594-2436-401C-94C7-2F81CC6B23BA}" type="TxLink">
              <a:rPr lang="en-US" sz="900" b="0" i="0" u="none" strike="noStrike">
                <a:solidFill>
                  <a:srgbClr val="747FA4"/>
                </a:solidFill>
                <a:latin typeface="Aptos Narrow"/>
              </a:rPr>
              <a:pPr/>
              <a:t>Food</a:t>
            </a:fld>
            <a:endParaRPr lang="ru-RU" sz="1200" b="1">
              <a:solidFill>
                <a:srgbClr val="747FA4"/>
              </a:solidFill>
            </a:endParaRPr>
          </a:p>
        </xdr:txBody>
      </xdr:sp>
      <xdr:sp macro="" textlink="Processing!F20">
        <xdr:nvSpPr>
          <xdr:cNvPr id="101" name="TextBox 20">
            <a:extLst>
              <a:ext uri="{FF2B5EF4-FFF2-40B4-BE49-F238E27FC236}">
                <a16:creationId xmlns:a16="http://schemas.microsoft.com/office/drawing/2014/main" id="{00000000-0008-0000-0000-000065000000}"/>
              </a:ext>
            </a:extLst>
          </xdr:cNvPr>
          <xdr:cNvSpPr txBox="1"/>
        </xdr:nvSpPr>
        <xdr:spPr>
          <a:xfrm>
            <a:off x="10302240" y="6306526"/>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CBFB61BB-3FF0-4918-A01C-B112E83F730A}" type="TxLink">
              <a:rPr lang="en-US" sz="900" b="0" i="0" u="none" strike="noStrike">
                <a:solidFill>
                  <a:srgbClr val="747FA4"/>
                </a:solidFill>
                <a:latin typeface="Aptos Narrow"/>
              </a:rPr>
              <a:pPr/>
              <a:t>Transport</a:t>
            </a:fld>
            <a:endParaRPr lang="ru-RU" sz="1200" b="1">
              <a:solidFill>
                <a:srgbClr val="747FA4"/>
              </a:solidFill>
            </a:endParaRPr>
          </a:p>
        </xdr:txBody>
      </xdr:sp>
      <xdr:sp macro="" textlink="Processing!F21">
        <xdr:nvSpPr>
          <xdr:cNvPr id="102" name="TextBox 20">
            <a:extLst>
              <a:ext uri="{FF2B5EF4-FFF2-40B4-BE49-F238E27FC236}">
                <a16:creationId xmlns:a16="http://schemas.microsoft.com/office/drawing/2014/main" id="{00000000-0008-0000-0000-000066000000}"/>
              </a:ext>
            </a:extLst>
          </xdr:cNvPr>
          <xdr:cNvSpPr txBox="1"/>
        </xdr:nvSpPr>
        <xdr:spPr>
          <a:xfrm>
            <a:off x="10302240" y="6518362"/>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E1DAF175-D099-45C4-A9F9-6E6153F9C67E}" type="TxLink">
              <a:rPr lang="en-US" sz="900" b="0" i="0" u="none" strike="noStrike">
                <a:solidFill>
                  <a:srgbClr val="747FA4"/>
                </a:solidFill>
                <a:latin typeface="Aptos Narrow"/>
              </a:rPr>
              <a:pPr/>
              <a:t>Shopping</a:t>
            </a:fld>
            <a:endParaRPr lang="ru-RU" sz="1200" b="1">
              <a:solidFill>
                <a:srgbClr val="747FA4"/>
              </a:solidFill>
            </a:endParaRPr>
          </a:p>
        </xdr:txBody>
      </xdr:sp>
      <xdr:sp macro="" textlink="Processing!F22">
        <xdr:nvSpPr>
          <xdr:cNvPr id="103" name="TextBox 20">
            <a:extLst>
              <a:ext uri="{FF2B5EF4-FFF2-40B4-BE49-F238E27FC236}">
                <a16:creationId xmlns:a16="http://schemas.microsoft.com/office/drawing/2014/main" id="{00000000-0008-0000-0000-000067000000}"/>
              </a:ext>
            </a:extLst>
          </xdr:cNvPr>
          <xdr:cNvSpPr txBox="1"/>
        </xdr:nvSpPr>
        <xdr:spPr>
          <a:xfrm>
            <a:off x="10302240" y="6730198"/>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647676ED-E43A-48A1-B119-BDFC5EE5E45F}" type="TxLink">
              <a:rPr lang="en-US" sz="900" b="0" i="0" u="none" strike="noStrike">
                <a:solidFill>
                  <a:srgbClr val="747FA4"/>
                </a:solidFill>
                <a:latin typeface="Aptos Narrow"/>
              </a:rPr>
              <a:pPr/>
              <a:t>Gym</a:t>
            </a:fld>
            <a:endParaRPr lang="ru-RU" sz="1200" b="1">
              <a:solidFill>
                <a:srgbClr val="747FA4"/>
              </a:solidFill>
            </a:endParaRPr>
          </a:p>
        </xdr:txBody>
      </xdr:sp>
      <xdr:sp macro="" textlink="Processing!F23">
        <xdr:nvSpPr>
          <xdr:cNvPr id="104" name="TextBox 20">
            <a:extLst>
              <a:ext uri="{FF2B5EF4-FFF2-40B4-BE49-F238E27FC236}">
                <a16:creationId xmlns:a16="http://schemas.microsoft.com/office/drawing/2014/main" id="{00000000-0008-0000-0000-000068000000}"/>
              </a:ext>
            </a:extLst>
          </xdr:cNvPr>
          <xdr:cNvSpPr txBox="1"/>
        </xdr:nvSpPr>
        <xdr:spPr>
          <a:xfrm>
            <a:off x="10302240" y="6942034"/>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62604190-DC10-47E4-A38E-909C4507EB43}" type="TxLink">
              <a:rPr lang="en-US" sz="900" b="0" i="0" u="none" strike="noStrike">
                <a:solidFill>
                  <a:srgbClr val="747FA4"/>
                </a:solidFill>
                <a:latin typeface="Aptos Narrow"/>
              </a:rPr>
              <a:pPr/>
              <a:t>Other</a:t>
            </a:fld>
            <a:endParaRPr lang="ru-RU" sz="1200" b="1">
              <a:solidFill>
                <a:srgbClr val="747FA4"/>
              </a:solidFill>
            </a:endParaRPr>
          </a:p>
        </xdr:txBody>
      </xdr:sp>
      <xdr:sp macro="" textlink="Processing!G18">
        <xdr:nvSpPr>
          <xdr:cNvPr id="105" name="TextBox 20">
            <a:extLst>
              <a:ext uri="{FF2B5EF4-FFF2-40B4-BE49-F238E27FC236}">
                <a16:creationId xmlns:a16="http://schemas.microsoft.com/office/drawing/2014/main" id="{00000000-0008-0000-0000-000069000000}"/>
              </a:ext>
            </a:extLst>
          </xdr:cNvPr>
          <xdr:cNvSpPr txBox="1"/>
        </xdr:nvSpPr>
        <xdr:spPr>
          <a:xfrm>
            <a:off x="11178540" y="5898531"/>
            <a:ext cx="54864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E69409A-535D-4E9A-9C81-6C479AF377D0}" type="TxLink">
              <a:rPr lang="en-US" sz="900" b="0" i="0" u="none" strike="noStrike">
                <a:solidFill>
                  <a:srgbClr val="747FA4"/>
                </a:solidFill>
                <a:latin typeface="Aptos Narrow"/>
              </a:rPr>
              <a:pPr algn="ctr"/>
              <a:t>29%</a:t>
            </a:fld>
            <a:endParaRPr lang="ru-RU" sz="1200" b="1">
              <a:solidFill>
                <a:srgbClr val="747FA4"/>
              </a:solidFill>
            </a:endParaRPr>
          </a:p>
        </xdr:txBody>
      </xdr:sp>
      <xdr:sp macro="" textlink="Processing!G19">
        <xdr:nvSpPr>
          <xdr:cNvPr id="106" name="TextBox 20">
            <a:extLst>
              <a:ext uri="{FF2B5EF4-FFF2-40B4-BE49-F238E27FC236}">
                <a16:creationId xmlns:a16="http://schemas.microsoft.com/office/drawing/2014/main" id="{00000000-0008-0000-0000-00006A000000}"/>
              </a:ext>
            </a:extLst>
          </xdr:cNvPr>
          <xdr:cNvSpPr txBox="1"/>
        </xdr:nvSpPr>
        <xdr:spPr>
          <a:xfrm>
            <a:off x="11178540" y="6094690"/>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34E52C2B-4F04-4BC8-8285-1E8F26EDF092}" type="TxLink">
              <a:rPr lang="en-US" sz="900" b="0" i="0" u="none" strike="noStrike">
                <a:solidFill>
                  <a:srgbClr val="747FA4"/>
                </a:solidFill>
                <a:latin typeface="Aptos Narrow"/>
              </a:rPr>
              <a:pPr algn="ctr"/>
              <a:t>17%</a:t>
            </a:fld>
            <a:endParaRPr lang="ru-RU" sz="1200" b="1">
              <a:solidFill>
                <a:srgbClr val="747FA4"/>
              </a:solidFill>
            </a:endParaRPr>
          </a:p>
        </xdr:txBody>
      </xdr:sp>
      <xdr:sp macro="" textlink="Processing!G20">
        <xdr:nvSpPr>
          <xdr:cNvPr id="107" name="TextBox 20">
            <a:extLst>
              <a:ext uri="{FF2B5EF4-FFF2-40B4-BE49-F238E27FC236}">
                <a16:creationId xmlns:a16="http://schemas.microsoft.com/office/drawing/2014/main" id="{00000000-0008-0000-0000-00006B000000}"/>
              </a:ext>
            </a:extLst>
          </xdr:cNvPr>
          <xdr:cNvSpPr txBox="1"/>
        </xdr:nvSpPr>
        <xdr:spPr>
          <a:xfrm>
            <a:off x="11178540" y="6306526"/>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2ACDE7D7-322B-4DEE-84D9-7182052BDA9A}" type="TxLink">
              <a:rPr lang="en-US" sz="900" b="0" i="0" u="none" strike="noStrike">
                <a:solidFill>
                  <a:srgbClr val="747FA4"/>
                </a:solidFill>
                <a:latin typeface="Aptos Narrow"/>
              </a:rPr>
              <a:pPr algn="ctr"/>
              <a:t>14%</a:t>
            </a:fld>
            <a:endParaRPr lang="ru-RU" sz="1200" b="1">
              <a:solidFill>
                <a:srgbClr val="747FA4"/>
              </a:solidFill>
            </a:endParaRPr>
          </a:p>
        </xdr:txBody>
      </xdr:sp>
      <xdr:sp macro="" textlink="Processing!G21">
        <xdr:nvSpPr>
          <xdr:cNvPr id="108" name="TextBox 20">
            <a:extLst>
              <a:ext uri="{FF2B5EF4-FFF2-40B4-BE49-F238E27FC236}">
                <a16:creationId xmlns:a16="http://schemas.microsoft.com/office/drawing/2014/main" id="{00000000-0008-0000-0000-00006C000000}"/>
              </a:ext>
            </a:extLst>
          </xdr:cNvPr>
          <xdr:cNvSpPr txBox="1"/>
        </xdr:nvSpPr>
        <xdr:spPr>
          <a:xfrm>
            <a:off x="11178540" y="6518362"/>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6786AD63-6AC4-4764-A661-717B8B5954FE}" type="TxLink">
              <a:rPr lang="en-US" sz="900" b="0" i="0" u="none" strike="noStrike">
                <a:solidFill>
                  <a:srgbClr val="747FA4"/>
                </a:solidFill>
                <a:latin typeface="Aptos Narrow"/>
              </a:rPr>
              <a:pPr algn="ctr"/>
              <a:t>14%</a:t>
            </a:fld>
            <a:endParaRPr lang="ru-RU" sz="1200" b="1">
              <a:solidFill>
                <a:srgbClr val="747FA4"/>
              </a:solidFill>
            </a:endParaRPr>
          </a:p>
        </xdr:txBody>
      </xdr:sp>
      <xdr:sp macro="" textlink="Processing!G22">
        <xdr:nvSpPr>
          <xdr:cNvPr id="109" name="TextBox 20">
            <a:extLst>
              <a:ext uri="{FF2B5EF4-FFF2-40B4-BE49-F238E27FC236}">
                <a16:creationId xmlns:a16="http://schemas.microsoft.com/office/drawing/2014/main" id="{00000000-0008-0000-0000-00006D000000}"/>
              </a:ext>
            </a:extLst>
          </xdr:cNvPr>
          <xdr:cNvSpPr txBox="1"/>
        </xdr:nvSpPr>
        <xdr:spPr>
          <a:xfrm>
            <a:off x="11178540" y="6730198"/>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91F67F82-85E4-406C-A840-D9ED03A85EB0}" type="TxLink">
              <a:rPr lang="en-US" sz="900" b="0" i="0" u="none" strike="noStrike">
                <a:solidFill>
                  <a:srgbClr val="747FA4"/>
                </a:solidFill>
                <a:latin typeface="Aptos Narrow"/>
              </a:rPr>
              <a:pPr algn="ctr"/>
              <a:t>20%</a:t>
            </a:fld>
            <a:endParaRPr lang="ru-RU" sz="1200" b="1">
              <a:solidFill>
                <a:srgbClr val="747FA4"/>
              </a:solidFill>
            </a:endParaRPr>
          </a:p>
        </xdr:txBody>
      </xdr:sp>
      <xdr:sp macro="" textlink="Processing!G23">
        <xdr:nvSpPr>
          <xdr:cNvPr id="110" name="TextBox 20">
            <a:extLst>
              <a:ext uri="{FF2B5EF4-FFF2-40B4-BE49-F238E27FC236}">
                <a16:creationId xmlns:a16="http://schemas.microsoft.com/office/drawing/2014/main" id="{00000000-0008-0000-0000-00006E000000}"/>
              </a:ext>
            </a:extLst>
          </xdr:cNvPr>
          <xdr:cNvSpPr txBox="1"/>
        </xdr:nvSpPr>
        <xdr:spPr>
          <a:xfrm>
            <a:off x="11178540" y="6942034"/>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DD5D625-0F38-4714-AB96-272381A24DCC}" type="TxLink">
              <a:rPr lang="en-US" sz="900" b="0" i="0" u="none" strike="noStrike">
                <a:solidFill>
                  <a:srgbClr val="747FA4"/>
                </a:solidFill>
                <a:latin typeface="Aptos Narrow"/>
              </a:rPr>
              <a:pPr algn="ctr"/>
              <a:t>6%</a:t>
            </a:fld>
            <a:endParaRPr lang="ru-RU" sz="1200" b="1">
              <a:solidFill>
                <a:srgbClr val="747FA4"/>
              </a:solidFill>
            </a:endParaRPr>
          </a:p>
        </xdr:txBody>
      </xdr:sp>
      <xdr:sp macro="" textlink="Processing!H18">
        <xdr:nvSpPr>
          <xdr:cNvPr id="111" name="TextBox 20">
            <a:extLst>
              <a:ext uri="{FF2B5EF4-FFF2-40B4-BE49-F238E27FC236}">
                <a16:creationId xmlns:a16="http://schemas.microsoft.com/office/drawing/2014/main" id="{00000000-0008-0000-0000-00006F000000}"/>
              </a:ext>
            </a:extLst>
          </xdr:cNvPr>
          <xdr:cNvSpPr txBox="1"/>
        </xdr:nvSpPr>
        <xdr:spPr>
          <a:xfrm>
            <a:off x="11788660" y="5882854"/>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D9BBB96A-802E-4024-8D5F-9400F132B4BB}" type="TxLink">
              <a:rPr lang="en-US" sz="900" b="0" i="0" u="none" strike="noStrike">
                <a:solidFill>
                  <a:srgbClr val="747FA4"/>
                </a:solidFill>
                <a:latin typeface="Aptos Narrow"/>
              </a:rPr>
              <a:pPr algn="r"/>
              <a:t> $3,918 </a:t>
            </a:fld>
            <a:endParaRPr lang="ru-RU" sz="1200" b="1">
              <a:solidFill>
                <a:srgbClr val="747FA4"/>
              </a:solidFill>
            </a:endParaRPr>
          </a:p>
        </xdr:txBody>
      </xdr:sp>
      <xdr:sp macro="" textlink="Processing!H19">
        <xdr:nvSpPr>
          <xdr:cNvPr id="112" name="TextBox 20">
            <a:extLst>
              <a:ext uri="{FF2B5EF4-FFF2-40B4-BE49-F238E27FC236}">
                <a16:creationId xmlns:a16="http://schemas.microsoft.com/office/drawing/2014/main" id="{00000000-0008-0000-0000-000070000000}"/>
              </a:ext>
            </a:extLst>
          </xdr:cNvPr>
          <xdr:cNvSpPr txBox="1"/>
        </xdr:nvSpPr>
        <xdr:spPr>
          <a:xfrm>
            <a:off x="11788660" y="6094690"/>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652512F-F583-4434-AE98-8A37921324DA}" type="TxLink">
              <a:rPr lang="en-US" sz="900" b="0" i="0" u="none" strike="noStrike">
                <a:solidFill>
                  <a:srgbClr val="747FA4"/>
                </a:solidFill>
                <a:latin typeface="Aptos Narrow"/>
              </a:rPr>
              <a:pPr algn="r"/>
              <a:t> $2,298 </a:t>
            </a:fld>
            <a:endParaRPr lang="ru-RU" sz="1200" b="1">
              <a:solidFill>
                <a:srgbClr val="747FA4"/>
              </a:solidFill>
            </a:endParaRPr>
          </a:p>
        </xdr:txBody>
      </xdr:sp>
      <xdr:sp macro="" textlink="Processing!H20">
        <xdr:nvSpPr>
          <xdr:cNvPr id="113" name="TextBox 20">
            <a:extLst>
              <a:ext uri="{FF2B5EF4-FFF2-40B4-BE49-F238E27FC236}">
                <a16:creationId xmlns:a16="http://schemas.microsoft.com/office/drawing/2014/main" id="{00000000-0008-0000-0000-000071000000}"/>
              </a:ext>
            </a:extLst>
          </xdr:cNvPr>
          <xdr:cNvSpPr txBox="1"/>
        </xdr:nvSpPr>
        <xdr:spPr>
          <a:xfrm>
            <a:off x="11788660" y="6306526"/>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A425FD72-2FC3-4FDA-98A4-56CD7883CB52}" type="TxLink">
              <a:rPr lang="en-US" sz="900" b="0" i="0" u="none" strike="noStrike">
                <a:solidFill>
                  <a:srgbClr val="747FA4"/>
                </a:solidFill>
                <a:latin typeface="Aptos Narrow"/>
              </a:rPr>
              <a:pPr algn="r"/>
              <a:t> $1,891 </a:t>
            </a:fld>
            <a:endParaRPr lang="ru-RU" sz="1200" b="1">
              <a:solidFill>
                <a:srgbClr val="747FA4"/>
              </a:solidFill>
            </a:endParaRPr>
          </a:p>
        </xdr:txBody>
      </xdr:sp>
      <xdr:sp macro="" textlink="Processing!H21">
        <xdr:nvSpPr>
          <xdr:cNvPr id="114" name="TextBox 20">
            <a:extLst>
              <a:ext uri="{FF2B5EF4-FFF2-40B4-BE49-F238E27FC236}">
                <a16:creationId xmlns:a16="http://schemas.microsoft.com/office/drawing/2014/main" id="{00000000-0008-0000-0000-000072000000}"/>
              </a:ext>
            </a:extLst>
          </xdr:cNvPr>
          <xdr:cNvSpPr txBox="1"/>
        </xdr:nvSpPr>
        <xdr:spPr>
          <a:xfrm>
            <a:off x="11788660" y="6518362"/>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96BF011B-FCE3-4AF1-8458-1B84DEA0E1ED}" type="TxLink">
              <a:rPr lang="en-US" sz="900" b="0" i="0" u="none" strike="noStrike">
                <a:solidFill>
                  <a:srgbClr val="747FA4"/>
                </a:solidFill>
                <a:latin typeface="Aptos Narrow"/>
              </a:rPr>
              <a:pPr algn="r"/>
              <a:t> $1,828 </a:t>
            </a:fld>
            <a:endParaRPr lang="ru-RU" sz="1200" b="1">
              <a:solidFill>
                <a:srgbClr val="747FA4"/>
              </a:solidFill>
            </a:endParaRPr>
          </a:p>
        </xdr:txBody>
      </xdr:sp>
      <xdr:sp macro="" textlink="Processing!H22">
        <xdr:nvSpPr>
          <xdr:cNvPr id="115" name="TextBox 20">
            <a:extLst>
              <a:ext uri="{FF2B5EF4-FFF2-40B4-BE49-F238E27FC236}">
                <a16:creationId xmlns:a16="http://schemas.microsoft.com/office/drawing/2014/main" id="{00000000-0008-0000-0000-000073000000}"/>
              </a:ext>
            </a:extLst>
          </xdr:cNvPr>
          <xdr:cNvSpPr txBox="1"/>
        </xdr:nvSpPr>
        <xdr:spPr>
          <a:xfrm>
            <a:off x="11788660" y="6730198"/>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FF93326-BF86-4A3B-8DAB-CBD3D6DF7EA7}" type="TxLink">
              <a:rPr lang="en-US" sz="900" b="0" i="0" u="none" strike="noStrike">
                <a:solidFill>
                  <a:srgbClr val="747FA4"/>
                </a:solidFill>
                <a:latin typeface="Aptos Narrow"/>
              </a:rPr>
              <a:pPr algn="r"/>
              <a:t> $2,663 </a:t>
            </a:fld>
            <a:endParaRPr lang="ru-RU" sz="1200" b="1">
              <a:solidFill>
                <a:srgbClr val="747FA4"/>
              </a:solidFill>
            </a:endParaRPr>
          </a:p>
        </xdr:txBody>
      </xdr:sp>
      <xdr:sp macro="" textlink="Processing!H23">
        <xdr:nvSpPr>
          <xdr:cNvPr id="116" name="TextBox 20">
            <a:extLst>
              <a:ext uri="{FF2B5EF4-FFF2-40B4-BE49-F238E27FC236}">
                <a16:creationId xmlns:a16="http://schemas.microsoft.com/office/drawing/2014/main" id="{00000000-0008-0000-0000-000074000000}"/>
              </a:ext>
            </a:extLst>
          </xdr:cNvPr>
          <xdr:cNvSpPr txBox="1"/>
        </xdr:nvSpPr>
        <xdr:spPr>
          <a:xfrm>
            <a:off x="11788660" y="6942034"/>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8BD668B5-DB97-4F00-BE5C-8AD71BB8ABD5}" type="TxLink">
              <a:rPr lang="en-US" sz="900" b="0" i="0" u="none" strike="noStrike">
                <a:solidFill>
                  <a:srgbClr val="747FA4"/>
                </a:solidFill>
                <a:latin typeface="Aptos Narrow"/>
              </a:rPr>
              <a:pPr algn="r"/>
              <a:t> $805 </a:t>
            </a:fld>
            <a:endParaRPr lang="ru-RU" sz="1200" b="1">
              <a:solidFill>
                <a:srgbClr val="747FA4"/>
              </a:solidFill>
            </a:endParaRPr>
          </a:p>
        </xdr:txBody>
      </xdr:sp>
    </xdr:grpSp>
    <xdr:clientData/>
  </xdr:twoCellAnchor>
  <xdr:twoCellAnchor>
    <xdr:from>
      <xdr:col>16</xdr:col>
      <xdr:colOff>525780</xdr:colOff>
      <xdr:row>32</xdr:row>
      <xdr:rowOff>137160</xdr:rowOff>
    </xdr:from>
    <xdr:to>
      <xdr:col>16</xdr:col>
      <xdr:colOff>598932</xdr:colOff>
      <xdr:row>33</xdr:row>
      <xdr:rowOff>27432</xdr:rowOff>
    </xdr:to>
    <xdr:sp macro="" textlink="">
      <xdr:nvSpPr>
        <xdr:cNvPr id="118" name="Oval 117">
          <a:extLst>
            <a:ext uri="{FF2B5EF4-FFF2-40B4-BE49-F238E27FC236}">
              <a16:creationId xmlns:a16="http://schemas.microsoft.com/office/drawing/2014/main" id="{00000000-0008-0000-0000-000076000000}"/>
            </a:ext>
          </a:extLst>
        </xdr:cNvPr>
        <xdr:cNvSpPr/>
      </xdr:nvSpPr>
      <xdr:spPr>
        <a:xfrm>
          <a:off x="10279380" y="5989320"/>
          <a:ext cx="73152" cy="73152"/>
        </a:xfrm>
        <a:prstGeom prst="ellipse">
          <a:avLst/>
        </a:prstGeom>
        <a:solidFill>
          <a:srgbClr val="13203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525780</xdr:colOff>
      <xdr:row>33</xdr:row>
      <xdr:rowOff>167640</xdr:rowOff>
    </xdr:from>
    <xdr:to>
      <xdr:col>16</xdr:col>
      <xdr:colOff>598932</xdr:colOff>
      <xdr:row>34</xdr:row>
      <xdr:rowOff>57912</xdr:rowOff>
    </xdr:to>
    <xdr:sp macro="" textlink="">
      <xdr:nvSpPr>
        <xdr:cNvPr id="119" name="Oval 118">
          <a:extLst>
            <a:ext uri="{FF2B5EF4-FFF2-40B4-BE49-F238E27FC236}">
              <a16:creationId xmlns:a16="http://schemas.microsoft.com/office/drawing/2014/main" id="{00000000-0008-0000-0000-000077000000}"/>
            </a:ext>
          </a:extLst>
        </xdr:cNvPr>
        <xdr:cNvSpPr/>
      </xdr:nvSpPr>
      <xdr:spPr>
        <a:xfrm>
          <a:off x="10279380" y="6202680"/>
          <a:ext cx="73152" cy="73152"/>
        </a:xfrm>
        <a:prstGeom prst="ellipse">
          <a:avLst/>
        </a:prstGeom>
        <a:solidFill>
          <a:srgbClr val="16BBC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525780</xdr:colOff>
      <xdr:row>35</xdr:row>
      <xdr:rowOff>15240</xdr:rowOff>
    </xdr:from>
    <xdr:to>
      <xdr:col>16</xdr:col>
      <xdr:colOff>598932</xdr:colOff>
      <xdr:row>35</xdr:row>
      <xdr:rowOff>88392</xdr:rowOff>
    </xdr:to>
    <xdr:sp macro="" textlink="">
      <xdr:nvSpPr>
        <xdr:cNvPr id="120" name="Oval 119">
          <a:extLst>
            <a:ext uri="{FF2B5EF4-FFF2-40B4-BE49-F238E27FC236}">
              <a16:creationId xmlns:a16="http://schemas.microsoft.com/office/drawing/2014/main" id="{00000000-0008-0000-0000-000078000000}"/>
            </a:ext>
          </a:extLst>
        </xdr:cNvPr>
        <xdr:cNvSpPr/>
      </xdr:nvSpPr>
      <xdr:spPr>
        <a:xfrm>
          <a:off x="10279380" y="6416040"/>
          <a:ext cx="73152" cy="73152"/>
        </a:xfrm>
        <a:prstGeom prst="ellipse">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525780</xdr:colOff>
      <xdr:row>36</xdr:row>
      <xdr:rowOff>45720</xdr:rowOff>
    </xdr:from>
    <xdr:to>
      <xdr:col>16</xdr:col>
      <xdr:colOff>598932</xdr:colOff>
      <xdr:row>36</xdr:row>
      <xdr:rowOff>118872</xdr:rowOff>
    </xdr:to>
    <xdr:sp macro="" textlink="">
      <xdr:nvSpPr>
        <xdr:cNvPr id="121" name="Oval 120">
          <a:extLst>
            <a:ext uri="{FF2B5EF4-FFF2-40B4-BE49-F238E27FC236}">
              <a16:creationId xmlns:a16="http://schemas.microsoft.com/office/drawing/2014/main" id="{00000000-0008-0000-0000-000079000000}"/>
            </a:ext>
          </a:extLst>
        </xdr:cNvPr>
        <xdr:cNvSpPr/>
      </xdr:nvSpPr>
      <xdr:spPr>
        <a:xfrm>
          <a:off x="10279380" y="6629400"/>
          <a:ext cx="73152" cy="73152"/>
        </a:xfrm>
        <a:prstGeom prst="ellipse">
          <a:avLst/>
        </a:prstGeom>
        <a:solidFill>
          <a:srgbClr val="01EF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525780</xdr:colOff>
      <xdr:row>37</xdr:row>
      <xdr:rowOff>76200</xdr:rowOff>
    </xdr:from>
    <xdr:to>
      <xdr:col>16</xdr:col>
      <xdr:colOff>598932</xdr:colOff>
      <xdr:row>37</xdr:row>
      <xdr:rowOff>149352</xdr:rowOff>
    </xdr:to>
    <xdr:sp macro="" textlink="">
      <xdr:nvSpPr>
        <xdr:cNvPr id="122" name="Oval 121">
          <a:extLst>
            <a:ext uri="{FF2B5EF4-FFF2-40B4-BE49-F238E27FC236}">
              <a16:creationId xmlns:a16="http://schemas.microsoft.com/office/drawing/2014/main" id="{00000000-0008-0000-0000-00007A000000}"/>
            </a:ext>
          </a:extLst>
        </xdr:cNvPr>
        <xdr:cNvSpPr/>
      </xdr:nvSpPr>
      <xdr:spPr>
        <a:xfrm>
          <a:off x="10279380" y="6842760"/>
          <a:ext cx="73152" cy="73152"/>
        </a:xfrm>
        <a:prstGeom prst="ellipse">
          <a:avLst/>
        </a:prstGeom>
        <a:solidFill>
          <a:srgbClr val="5882B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525780</xdr:colOff>
      <xdr:row>38</xdr:row>
      <xdr:rowOff>106680</xdr:rowOff>
    </xdr:from>
    <xdr:to>
      <xdr:col>16</xdr:col>
      <xdr:colOff>598932</xdr:colOff>
      <xdr:row>38</xdr:row>
      <xdr:rowOff>179832</xdr:rowOff>
    </xdr:to>
    <xdr:sp macro="" textlink="">
      <xdr:nvSpPr>
        <xdr:cNvPr id="123" name="Oval 122">
          <a:extLst>
            <a:ext uri="{FF2B5EF4-FFF2-40B4-BE49-F238E27FC236}">
              <a16:creationId xmlns:a16="http://schemas.microsoft.com/office/drawing/2014/main" id="{00000000-0008-0000-0000-00007B000000}"/>
            </a:ext>
          </a:extLst>
        </xdr:cNvPr>
        <xdr:cNvSpPr/>
      </xdr:nvSpPr>
      <xdr:spPr>
        <a:xfrm>
          <a:off x="10279380" y="7056120"/>
          <a:ext cx="73152" cy="73152"/>
        </a:xfrm>
        <a:prstGeom prst="ellipse">
          <a:avLst/>
        </a:prstGeom>
        <a:solidFill>
          <a:srgbClr val="747FA4"/>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237577</xdr:colOff>
      <xdr:row>5</xdr:row>
      <xdr:rowOff>131996</xdr:rowOff>
    </xdr:from>
    <xdr:to>
      <xdr:col>20</xdr:col>
      <xdr:colOff>359497</xdr:colOff>
      <xdr:row>19</xdr:row>
      <xdr:rowOff>131996</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16</xdr:col>
      <xdr:colOff>320040</xdr:colOff>
      <xdr:row>6</xdr:row>
      <xdr:rowOff>175260</xdr:rowOff>
    </xdr:from>
    <xdr:to>
      <xdr:col>18</xdr:col>
      <xdr:colOff>38100</xdr:colOff>
      <xdr:row>8</xdr:row>
      <xdr:rowOff>120996</xdr:rowOff>
    </xdr:to>
    <xdr:sp macro="" textlink="Processing!F26">
      <xdr:nvSpPr>
        <xdr:cNvPr id="5" name="TextBox 24">
          <a:extLst>
            <a:ext uri="{FF2B5EF4-FFF2-40B4-BE49-F238E27FC236}">
              <a16:creationId xmlns:a16="http://schemas.microsoft.com/office/drawing/2014/main" id="{00000000-0008-0000-0000-000005000000}"/>
            </a:ext>
          </a:extLst>
        </xdr:cNvPr>
        <xdr:cNvSpPr txBox="1"/>
      </xdr:nvSpPr>
      <xdr:spPr>
        <a:xfrm>
          <a:off x="10073640" y="1272540"/>
          <a:ext cx="93726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BF2205A6-2262-4912-9ECD-DF2125D443BC}" type="TxLink">
            <a:rPr lang="en-US" sz="1400" b="1" kern="1200">
              <a:solidFill>
                <a:srgbClr val="212743"/>
              </a:solidFill>
              <a:latin typeface="+mn-lt"/>
              <a:ea typeface="+mn-ea"/>
              <a:cs typeface="+mn-cs"/>
            </a:rPr>
            <a:pPr marL="0" indent="0" algn="l" defTabSz="914400" rtl="0" eaLnBrk="1" latinLnBrk="0" hangingPunct="1"/>
            <a:t>Structure</a:t>
          </a:fld>
          <a:endParaRPr lang="ru-RU" sz="1400" b="1" kern="1200">
            <a:solidFill>
              <a:srgbClr val="212743"/>
            </a:solidFill>
            <a:latin typeface="+mn-lt"/>
            <a:ea typeface="+mn-ea"/>
            <a:cs typeface="+mn-cs"/>
          </a:endParaRPr>
        </a:p>
      </xdr:txBody>
    </xdr:sp>
    <xdr:clientData/>
  </xdr:twoCellAnchor>
  <xdr:twoCellAnchor>
    <xdr:from>
      <xdr:col>8</xdr:col>
      <xdr:colOff>152400</xdr:colOff>
      <xdr:row>20</xdr:row>
      <xdr:rowOff>150876</xdr:rowOff>
    </xdr:from>
    <xdr:to>
      <xdr:col>10</xdr:col>
      <xdr:colOff>487680</xdr:colOff>
      <xdr:row>29</xdr:row>
      <xdr:rowOff>59436</xdr:rowOff>
    </xdr:to>
    <xdr:graphicFrame macro="">
      <xdr:nvGraphicFramePr>
        <xdr:cNvPr id="11" name="Chart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7</xdr:col>
      <xdr:colOff>533400</xdr:colOff>
      <xdr:row>20</xdr:row>
      <xdr:rowOff>68580</xdr:rowOff>
    </xdr:from>
    <xdr:to>
      <xdr:col>9</xdr:col>
      <xdr:colOff>121920</xdr:colOff>
      <xdr:row>23</xdr:row>
      <xdr:rowOff>68580</xdr:rowOff>
    </xdr:to>
    <xdr:sp macro="" textlink="Processing!D9">
      <xdr:nvSpPr>
        <xdr:cNvPr id="12" name="TextBox 24">
          <a:extLst>
            <a:ext uri="{FF2B5EF4-FFF2-40B4-BE49-F238E27FC236}">
              <a16:creationId xmlns:a16="http://schemas.microsoft.com/office/drawing/2014/main" id="{00000000-0008-0000-0000-00000C000000}"/>
            </a:ext>
          </a:extLst>
        </xdr:cNvPr>
        <xdr:cNvSpPr txBox="1"/>
      </xdr:nvSpPr>
      <xdr:spPr>
        <a:xfrm>
          <a:off x="4800600" y="3726180"/>
          <a:ext cx="807720" cy="54864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2651D74-1197-4388-B3D3-6A87DEEAD511}" type="TxLink">
            <a:rPr lang="en-US" sz="1400" b="1" kern="1200">
              <a:solidFill>
                <a:srgbClr val="212743"/>
              </a:solidFill>
              <a:latin typeface="+mn-lt"/>
              <a:ea typeface="+mn-ea"/>
              <a:cs typeface="+mn-cs"/>
            </a:rPr>
            <a:pPr marL="0" indent="0" algn="l" defTabSz="914400" rtl="0" eaLnBrk="1" latinLnBrk="0" hangingPunct="1"/>
            <a:t>Budget</a:t>
          </a:fld>
          <a:endParaRPr lang="ru-RU" sz="1400" b="1" kern="1200">
            <a:solidFill>
              <a:srgbClr val="212743"/>
            </a:solidFill>
            <a:latin typeface="+mn-lt"/>
            <a:ea typeface="+mn-ea"/>
            <a:cs typeface="+mn-cs"/>
          </a:endParaRPr>
        </a:p>
      </xdr:txBody>
    </xdr:sp>
    <xdr:clientData/>
  </xdr:twoCellAnchor>
  <xdr:twoCellAnchor>
    <xdr:from>
      <xdr:col>8</xdr:col>
      <xdr:colOff>563880</xdr:colOff>
      <xdr:row>23</xdr:row>
      <xdr:rowOff>13716</xdr:rowOff>
    </xdr:from>
    <xdr:to>
      <xdr:col>10</xdr:col>
      <xdr:colOff>76200</xdr:colOff>
      <xdr:row>27</xdr:row>
      <xdr:rowOff>13716</xdr:rowOff>
    </xdr:to>
    <xdr:sp macro="" textlink="">
      <xdr:nvSpPr>
        <xdr:cNvPr id="13" name="Oval 12">
          <a:extLst>
            <a:ext uri="{FF2B5EF4-FFF2-40B4-BE49-F238E27FC236}">
              <a16:creationId xmlns:a16="http://schemas.microsoft.com/office/drawing/2014/main" id="{00000000-0008-0000-0000-00000D000000}"/>
            </a:ext>
          </a:extLst>
        </xdr:cNvPr>
        <xdr:cNvSpPr/>
      </xdr:nvSpPr>
      <xdr:spPr>
        <a:xfrm>
          <a:off x="5440680" y="4219956"/>
          <a:ext cx="731520" cy="731520"/>
        </a:xfrm>
        <a:prstGeom prst="ellipse">
          <a:avLst/>
        </a:prstGeom>
        <a:solidFill>
          <a:srgbClr val="F4F5FC"/>
        </a:solidFill>
        <a:ln>
          <a:solidFill>
            <a:schemeClr val="bg1"/>
          </a:solidFill>
        </a:ln>
        <a:effectLst>
          <a:outerShdw blurRad="190500" dist="25400" sx="105000" sy="105000" algn="ctr"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en-US" sz="1200" kern="1200">
            <a:solidFill>
              <a:srgbClr val="747FA4"/>
            </a:solidFill>
            <a:ea typeface="+mn-ea"/>
            <a:cs typeface="+mn-cs"/>
          </a:endParaRPr>
        </a:p>
      </xdr:txBody>
    </xdr:sp>
    <xdr:clientData/>
  </xdr:twoCellAnchor>
  <xdr:twoCellAnchor>
    <xdr:from>
      <xdr:col>11</xdr:col>
      <xdr:colOff>198120</xdr:colOff>
      <xdr:row>19</xdr:row>
      <xdr:rowOff>167640</xdr:rowOff>
    </xdr:from>
    <xdr:to>
      <xdr:col>15</xdr:col>
      <xdr:colOff>45720</xdr:colOff>
      <xdr:row>24</xdr:row>
      <xdr:rowOff>167640</xdr:rowOff>
    </xdr:to>
    <xdr:grpSp>
      <xdr:nvGrpSpPr>
        <xdr:cNvPr id="26" name="Group 25">
          <a:extLst>
            <a:ext uri="{FF2B5EF4-FFF2-40B4-BE49-F238E27FC236}">
              <a16:creationId xmlns:a16="http://schemas.microsoft.com/office/drawing/2014/main" id="{00000000-0008-0000-0000-00001A000000}"/>
            </a:ext>
          </a:extLst>
        </xdr:cNvPr>
        <xdr:cNvGrpSpPr/>
      </xdr:nvGrpSpPr>
      <xdr:grpSpPr>
        <a:xfrm>
          <a:off x="6694170" y="3787140"/>
          <a:ext cx="2209800" cy="952500"/>
          <a:chOff x="6896100" y="4450080"/>
          <a:chExt cx="2651760" cy="1006642"/>
        </a:xfrm>
      </xdr:grpSpPr>
      <xdr:sp macro="" textlink="">
        <xdr:nvSpPr>
          <xdr:cNvPr id="19" name="Rectangle: Rounded Corners 18">
            <a:extLst>
              <a:ext uri="{FF2B5EF4-FFF2-40B4-BE49-F238E27FC236}">
                <a16:creationId xmlns:a16="http://schemas.microsoft.com/office/drawing/2014/main" id="{00000000-0008-0000-0000-000013000000}"/>
              </a:ext>
            </a:extLst>
          </xdr:cNvPr>
          <xdr:cNvSpPr/>
        </xdr:nvSpPr>
        <xdr:spPr>
          <a:xfrm>
            <a:off x="7606265" y="4753459"/>
            <a:ext cx="1909267" cy="50332"/>
          </a:xfrm>
          <a:prstGeom prst="roundRect">
            <a:avLst>
              <a:gd name="adj" fmla="val 50000"/>
            </a:avLst>
          </a:prstGeom>
          <a:gradFill flip="none" rotWithShape="1">
            <a:gsLst>
              <a:gs pos="7000">
                <a:srgbClr val="16BBC9"/>
              </a:gs>
              <a:gs pos="20000">
                <a:srgbClr val="DDE6F2"/>
              </a:gs>
            </a:gsLst>
            <a:lin ang="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20" name="Rectangle: Rounded Corners 19">
            <a:extLst>
              <a:ext uri="{FF2B5EF4-FFF2-40B4-BE49-F238E27FC236}">
                <a16:creationId xmlns:a16="http://schemas.microsoft.com/office/drawing/2014/main" id="{00000000-0008-0000-0000-000014000000}"/>
              </a:ext>
            </a:extLst>
          </xdr:cNvPr>
          <xdr:cNvSpPr/>
        </xdr:nvSpPr>
        <xdr:spPr>
          <a:xfrm>
            <a:off x="7606265" y="5102180"/>
            <a:ext cx="1909267" cy="50332"/>
          </a:xfrm>
          <a:prstGeom prst="roundRect">
            <a:avLst>
              <a:gd name="adj" fmla="val 50000"/>
            </a:avLst>
          </a:prstGeom>
          <a:gradFill flip="none" rotWithShape="1">
            <a:gsLst>
              <a:gs pos="7000">
                <a:srgbClr val="29A3FF"/>
              </a:gs>
              <a:gs pos="20000">
                <a:srgbClr val="DDE6F2"/>
              </a:gs>
            </a:gsLst>
            <a:lin ang="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aphicFrame macro="">
        <xdr:nvGraphicFramePr>
          <xdr:cNvPr id="16" name="Chart 15">
            <a:extLst>
              <a:ext uri="{FF2B5EF4-FFF2-40B4-BE49-F238E27FC236}">
                <a16:creationId xmlns:a16="http://schemas.microsoft.com/office/drawing/2014/main" id="{00000000-0008-0000-0000-000010000000}"/>
              </a:ext>
            </a:extLst>
          </xdr:cNvPr>
          <xdr:cNvGraphicFramePr>
            <a:graphicFrameLocks/>
          </xdr:cNvGraphicFramePr>
        </xdr:nvGraphicFramePr>
        <xdr:xfrm>
          <a:off x="6896100" y="4450080"/>
          <a:ext cx="2651760" cy="1006642"/>
        </xdr:xfrm>
        <a:graphic>
          <a:graphicData uri="http://schemas.openxmlformats.org/drawingml/2006/chart">
            <c:chart xmlns:c="http://schemas.openxmlformats.org/drawingml/2006/chart" xmlns:r="http://schemas.openxmlformats.org/officeDocument/2006/relationships" r:id="rId17"/>
          </a:graphicData>
        </a:graphic>
      </xdr:graphicFrame>
    </xdr:grpSp>
    <xdr:clientData/>
  </xdr:twoCellAnchor>
  <xdr:twoCellAnchor>
    <xdr:from>
      <xdr:col>14</xdr:col>
      <xdr:colOff>426720</xdr:colOff>
      <xdr:row>20</xdr:row>
      <xdr:rowOff>148590</xdr:rowOff>
    </xdr:from>
    <xdr:to>
      <xdr:col>15</xdr:col>
      <xdr:colOff>426720</xdr:colOff>
      <xdr:row>22</xdr:row>
      <xdr:rowOff>47390</xdr:rowOff>
    </xdr:to>
    <xdr:sp macro="" textlink="Processing!I10">
      <xdr:nvSpPr>
        <xdr:cNvPr id="24" name="TextBox 24">
          <a:extLst>
            <a:ext uri="{FF2B5EF4-FFF2-40B4-BE49-F238E27FC236}">
              <a16:creationId xmlns:a16="http://schemas.microsoft.com/office/drawing/2014/main" id="{00000000-0008-0000-0000-000018000000}"/>
            </a:ext>
          </a:extLst>
        </xdr:cNvPr>
        <xdr:cNvSpPr txBox="1"/>
      </xdr:nvSpPr>
      <xdr:spPr>
        <a:xfrm>
          <a:off x="8961120" y="380619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3928D719-02F1-4985-B737-88EA951A44BC}" type="TxLink">
            <a:rPr lang="en-US" sz="1100" b="0" i="0" u="none" strike="noStrike" kern="1200">
              <a:solidFill>
                <a:srgbClr val="747FA4"/>
              </a:solidFill>
              <a:latin typeface="Aptos Narrow"/>
              <a:ea typeface="+mn-ea"/>
              <a:cs typeface="+mn-cs"/>
            </a:rPr>
            <a:pPr marL="0" indent="0" algn="r" defTabSz="914400" rtl="0" eaLnBrk="1" latinLnBrk="0" hangingPunct="1"/>
            <a:t>55%</a:t>
          </a:fld>
          <a:endParaRPr lang="ru-RU" sz="1100" b="0" i="0" u="none" strike="noStrike" kern="1200">
            <a:solidFill>
              <a:srgbClr val="747FA4"/>
            </a:solidFill>
            <a:latin typeface="Aptos Narrow"/>
            <a:ea typeface="+mn-ea"/>
            <a:cs typeface="+mn-cs"/>
          </a:endParaRPr>
        </a:p>
      </xdr:txBody>
    </xdr:sp>
    <xdr:clientData/>
  </xdr:twoCellAnchor>
  <xdr:twoCellAnchor>
    <xdr:from>
      <xdr:col>14</xdr:col>
      <xdr:colOff>426720</xdr:colOff>
      <xdr:row>22</xdr:row>
      <xdr:rowOff>95250</xdr:rowOff>
    </xdr:from>
    <xdr:to>
      <xdr:col>15</xdr:col>
      <xdr:colOff>426720</xdr:colOff>
      <xdr:row>23</xdr:row>
      <xdr:rowOff>176930</xdr:rowOff>
    </xdr:to>
    <xdr:sp macro="" textlink="Processing!I11">
      <xdr:nvSpPr>
        <xdr:cNvPr id="25" name="TextBox 24">
          <a:extLst>
            <a:ext uri="{FF2B5EF4-FFF2-40B4-BE49-F238E27FC236}">
              <a16:creationId xmlns:a16="http://schemas.microsoft.com/office/drawing/2014/main" id="{00000000-0008-0000-0000-000019000000}"/>
            </a:ext>
          </a:extLst>
        </xdr:cNvPr>
        <xdr:cNvSpPr txBox="1"/>
      </xdr:nvSpPr>
      <xdr:spPr>
        <a:xfrm>
          <a:off x="8961120" y="411861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D2F0151-3CB3-4C55-9B2F-EA07778B6CC8}" type="TxLink">
            <a:rPr lang="en-US" sz="1100" b="0" i="0" u="none" strike="noStrike" kern="1200">
              <a:solidFill>
                <a:srgbClr val="747FA4"/>
              </a:solidFill>
              <a:latin typeface="Aptos Narrow"/>
              <a:ea typeface="+mn-ea"/>
              <a:cs typeface="+mn-cs"/>
            </a:rPr>
            <a:pPr marL="0" indent="0" algn="r" defTabSz="914400" rtl="0" eaLnBrk="1" latinLnBrk="0" hangingPunct="1"/>
            <a:t>45%</a:t>
          </a:fld>
          <a:endParaRPr lang="ru-RU" sz="1100" b="0" i="0" u="none" strike="noStrike" kern="1200">
            <a:solidFill>
              <a:srgbClr val="747FA4"/>
            </a:solidFill>
            <a:latin typeface="Aptos Narrow"/>
            <a:ea typeface="+mn-ea"/>
            <a:cs typeface="+mn-cs"/>
          </a:endParaRPr>
        </a:p>
      </xdr:txBody>
    </xdr:sp>
    <xdr:clientData/>
  </xdr:twoCellAnchor>
  <xdr:twoCellAnchor>
    <xdr:from>
      <xdr:col>11</xdr:col>
      <xdr:colOff>182880</xdr:colOff>
      <xdr:row>24</xdr:row>
      <xdr:rowOff>60960</xdr:rowOff>
    </xdr:from>
    <xdr:to>
      <xdr:col>12</xdr:col>
      <xdr:colOff>213360</xdr:colOff>
      <xdr:row>25</xdr:row>
      <xdr:rowOff>117290</xdr:rowOff>
    </xdr:to>
    <xdr:sp macro="" textlink="Processing!D10">
      <xdr:nvSpPr>
        <xdr:cNvPr id="27" name="TextBox 20">
          <a:extLst>
            <a:ext uri="{FF2B5EF4-FFF2-40B4-BE49-F238E27FC236}">
              <a16:creationId xmlns:a16="http://schemas.microsoft.com/office/drawing/2014/main" id="{00000000-0008-0000-0000-00001B000000}"/>
            </a:ext>
          </a:extLst>
        </xdr:cNvPr>
        <xdr:cNvSpPr txBox="1"/>
      </xdr:nvSpPr>
      <xdr:spPr>
        <a:xfrm>
          <a:off x="6888480" y="445008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2E5309A-F003-4D20-99AD-D0757B8ECAC0}" type="TxLink">
            <a:rPr lang="en-US" sz="900" b="0" i="0" u="none" strike="noStrike" kern="1200">
              <a:solidFill>
                <a:srgbClr val="747FA4"/>
              </a:solidFill>
              <a:latin typeface="Aptos Narrow"/>
              <a:ea typeface="+mn-ea"/>
              <a:cs typeface="+mn-cs"/>
            </a:rPr>
            <a:pPr marL="0" indent="0" algn="l" defTabSz="914400" rtl="0" eaLnBrk="1" latinLnBrk="0" hangingPunct="1"/>
            <a:t>Needs</a:t>
          </a:fld>
          <a:endParaRPr lang="ru-RU" sz="900" b="0" i="0" u="none" strike="noStrike" kern="1200">
            <a:solidFill>
              <a:srgbClr val="747FA4"/>
            </a:solidFill>
            <a:latin typeface="Aptos Narrow"/>
            <a:ea typeface="+mn-ea"/>
            <a:cs typeface="+mn-cs"/>
          </a:endParaRPr>
        </a:p>
      </xdr:txBody>
    </xdr:sp>
    <xdr:clientData/>
  </xdr:twoCellAnchor>
  <xdr:twoCellAnchor>
    <xdr:from>
      <xdr:col>11</xdr:col>
      <xdr:colOff>182880</xdr:colOff>
      <xdr:row>25</xdr:row>
      <xdr:rowOff>79290</xdr:rowOff>
    </xdr:from>
    <xdr:to>
      <xdr:col>12</xdr:col>
      <xdr:colOff>213360</xdr:colOff>
      <xdr:row>26</xdr:row>
      <xdr:rowOff>135620</xdr:rowOff>
    </xdr:to>
    <xdr:sp macro="" textlink="Processing!D11">
      <xdr:nvSpPr>
        <xdr:cNvPr id="28" name="TextBox 20">
          <a:extLst>
            <a:ext uri="{FF2B5EF4-FFF2-40B4-BE49-F238E27FC236}">
              <a16:creationId xmlns:a16="http://schemas.microsoft.com/office/drawing/2014/main" id="{00000000-0008-0000-0000-00001C000000}"/>
            </a:ext>
          </a:extLst>
        </xdr:cNvPr>
        <xdr:cNvSpPr txBox="1"/>
      </xdr:nvSpPr>
      <xdr:spPr>
        <a:xfrm>
          <a:off x="6888480" y="465129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5077445C-810E-4526-8F61-9A7147D1B69C}" type="TxLink">
            <a:rPr lang="en-US" sz="900" b="0" i="0" u="none" strike="noStrike" kern="1200">
              <a:solidFill>
                <a:srgbClr val="747FA4"/>
              </a:solidFill>
              <a:latin typeface="Aptos Narrow"/>
              <a:ea typeface="+mn-ea"/>
              <a:cs typeface="+mn-cs"/>
            </a:rPr>
            <a:pPr marL="0" indent="0" algn="l" defTabSz="914400" rtl="0" eaLnBrk="1" latinLnBrk="0" hangingPunct="1"/>
            <a:t>Savings</a:t>
          </a:fld>
          <a:endParaRPr lang="ru-RU" sz="900" b="0" i="0" u="none" strike="noStrike" kern="1200">
            <a:solidFill>
              <a:srgbClr val="747FA4"/>
            </a:solidFill>
            <a:latin typeface="Aptos Narrow"/>
            <a:ea typeface="+mn-ea"/>
            <a:cs typeface="+mn-cs"/>
          </a:endParaRPr>
        </a:p>
      </xdr:txBody>
    </xdr:sp>
    <xdr:clientData/>
  </xdr:twoCellAnchor>
  <xdr:twoCellAnchor>
    <xdr:from>
      <xdr:col>11</xdr:col>
      <xdr:colOff>182880</xdr:colOff>
      <xdr:row>26</xdr:row>
      <xdr:rowOff>113701</xdr:rowOff>
    </xdr:from>
    <xdr:to>
      <xdr:col>12</xdr:col>
      <xdr:colOff>213360</xdr:colOff>
      <xdr:row>27</xdr:row>
      <xdr:rowOff>170031</xdr:rowOff>
    </xdr:to>
    <xdr:sp macro="" textlink="Processing!D12">
      <xdr:nvSpPr>
        <xdr:cNvPr id="29" name="TextBox 20">
          <a:extLst>
            <a:ext uri="{FF2B5EF4-FFF2-40B4-BE49-F238E27FC236}">
              <a16:creationId xmlns:a16="http://schemas.microsoft.com/office/drawing/2014/main" id="{00000000-0008-0000-0000-00001D000000}"/>
            </a:ext>
          </a:extLst>
        </xdr:cNvPr>
        <xdr:cNvSpPr txBox="1"/>
      </xdr:nvSpPr>
      <xdr:spPr>
        <a:xfrm>
          <a:off x="6888480" y="486858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9CBDABC-5EBC-49EC-A866-D4DDBE037CF3}" type="TxLink">
            <a:rPr lang="en-US" sz="900" b="0" i="0" u="none" strike="noStrike" kern="1200">
              <a:solidFill>
                <a:srgbClr val="747FA4"/>
              </a:solidFill>
              <a:latin typeface="Aptos Narrow"/>
              <a:ea typeface="+mn-ea"/>
              <a:cs typeface="+mn-cs"/>
            </a:rPr>
            <a:pPr marL="0" indent="0" algn="l" defTabSz="914400" rtl="0" eaLnBrk="1" latinLnBrk="0" hangingPunct="1"/>
            <a:t>Goal</a:t>
          </a:fld>
          <a:endParaRPr lang="ru-RU" sz="900" b="0" i="0" u="none" strike="noStrike" kern="1200">
            <a:solidFill>
              <a:srgbClr val="747FA4"/>
            </a:solidFill>
            <a:latin typeface="Aptos Narrow"/>
            <a:ea typeface="+mn-ea"/>
            <a:cs typeface="+mn-cs"/>
          </a:endParaRPr>
        </a:p>
      </xdr:txBody>
    </xdr:sp>
    <xdr:clientData/>
  </xdr:twoCellAnchor>
  <xdr:twoCellAnchor>
    <xdr:from>
      <xdr:col>11</xdr:col>
      <xdr:colOff>182880</xdr:colOff>
      <xdr:row>27</xdr:row>
      <xdr:rowOff>148112</xdr:rowOff>
    </xdr:from>
    <xdr:to>
      <xdr:col>12</xdr:col>
      <xdr:colOff>213360</xdr:colOff>
      <xdr:row>29</xdr:row>
      <xdr:rowOff>21562</xdr:rowOff>
    </xdr:to>
    <xdr:sp macro="" textlink="Processing!D13">
      <xdr:nvSpPr>
        <xdr:cNvPr id="30" name="TextBox 20">
          <a:extLst>
            <a:ext uri="{FF2B5EF4-FFF2-40B4-BE49-F238E27FC236}">
              <a16:creationId xmlns:a16="http://schemas.microsoft.com/office/drawing/2014/main" id="{00000000-0008-0000-0000-00001E000000}"/>
            </a:ext>
          </a:extLst>
        </xdr:cNvPr>
        <xdr:cNvSpPr txBox="1"/>
      </xdr:nvSpPr>
      <xdr:spPr>
        <a:xfrm>
          <a:off x="6888480" y="508587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B0AEE21-E478-4FE4-A7B8-502266C96D51}" type="TxLink">
            <a:rPr lang="en-US" sz="900" b="0" i="0" u="none" strike="noStrike" kern="1200">
              <a:solidFill>
                <a:srgbClr val="747FA4"/>
              </a:solidFill>
              <a:latin typeface="Aptos Narrow"/>
              <a:ea typeface="+mn-ea"/>
              <a:cs typeface="+mn-cs"/>
            </a:rPr>
            <a:pPr marL="0" indent="0" algn="l" defTabSz="914400" rtl="0" eaLnBrk="1" latinLnBrk="0" hangingPunct="1"/>
            <a:t>Debts</a:t>
          </a:fld>
          <a:endParaRPr lang="ru-RU" sz="900" b="0" i="0" u="none" strike="noStrike" kern="1200">
            <a:solidFill>
              <a:srgbClr val="747FA4"/>
            </a:solidFill>
            <a:latin typeface="Aptos Narrow"/>
            <a:ea typeface="+mn-ea"/>
            <a:cs typeface="+mn-cs"/>
          </a:endParaRPr>
        </a:p>
      </xdr:txBody>
    </xdr:sp>
    <xdr:clientData/>
  </xdr:twoCellAnchor>
  <xdr:twoCellAnchor>
    <xdr:from>
      <xdr:col>11</xdr:col>
      <xdr:colOff>91440</xdr:colOff>
      <xdr:row>24</xdr:row>
      <xdr:rowOff>144780</xdr:rowOff>
    </xdr:from>
    <xdr:to>
      <xdr:col>11</xdr:col>
      <xdr:colOff>164592</xdr:colOff>
      <xdr:row>25</xdr:row>
      <xdr:rowOff>35052</xdr:rowOff>
    </xdr:to>
    <xdr:sp macro="" textlink="">
      <xdr:nvSpPr>
        <xdr:cNvPr id="31" name="Oval 30">
          <a:extLst>
            <a:ext uri="{FF2B5EF4-FFF2-40B4-BE49-F238E27FC236}">
              <a16:creationId xmlns:a16="http://schemas.microsoft.com/office/drawing/2014/main" id="{00000000-0008-0000-0000-00001F000000}"/>
            </a:ext>
          </a:extLst>
        </xdr:cNvPr>
        <xdr:cNvSpPr/>
      </xdr:nvSpPr>
      <xdr:spPr>
        <a:xfrm>
          <a:off x="6797040" y="4533900"/>
          <a:ext cx="73152" cy="73152"/>
        </a:xfrm>
        <a:prstGeom prst="ellipse">
          <a:avLst/>
        </a:prstGeom>
        <a:solidFill>
          <a:srgbClr val="13203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11</xdr:col>
      <xdr:colOff>91440</xdr:colOff>
      <xdr:row>25</xdr:row>
      <xdr:rowOff>172720</xdr:rowOff>
    </xdr:from>
    <xdr:to>
      <xdr:col>11</xdr:col>
      <xdr:colOff>164592</xdr:colOff>
      <xdr:row>26</xdr:row>
      <xdr:rowOff>62992</xdr:rowOff>
    </xdr:to>
    <xdr:sp macro="" textlink="">
      <xdr:nvSpPr>
        <xdr:cNvPr id="32" name="Oval 31">
          <a:extLst>
            <a:ext uri="{FF2B5EF4-FFF2-40B4-BE49-F238E27FC236}">
              <a16:creationId xmlns:a16="http://schemas.microsoft.com/office/drawing/2014/main" id="{00000000-0008-0000-0000-000020000000}"/>
            </a:ext>
          </a:extLst>
        </xdr:cNvPr>
        <xdr:cNvSpPr/>
      </xdr:nvSpPr>
      <xdr:spPr>
        <a:xfrm>
          <a:off x="6797040" y="4744720"/>
          <a:ext cx="73152" cy="73152"/>
        </a:xfrm>
        <a:prstGeom prst="ellipse">
          <a:avLst/>
        </a:prstGeom>
        <a:solidFill>
          <a:srgbClr val="5882B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11</xdr:col>
      <xdr:colOff>91440</xdr:colOff>
      <xdr:row>27</xdr:row>
      <xdr:rowOff>17780</xdr:rowOff>
    </xdr:from>
    <xdr:to>
      <xdr:col>11</xdr:col>
      <xdr:colOff>164592</xdr:colOff>
      <xdr:row>27</xdr:row>
      <xdr:rowOff>90932</xdr:rowOff>
    </xdr:to>
    <xdr:sp macro="" textlink="">
      <xdr:nvSpPr>
        <xdr:cNvPr id="33" name="Oval 32">
          <a:extLst>
            <a:ext uri="{FF2B5EF4-FFF2-40B4-BE49-F238E27FC236}">
              <a16:creationId xmlns:a16="http://schemas.microsoft.com/office/drawing/2014/main" id="{00000000-0008-0000-0000-000021000000}"/>
            </a:ext>
          </a:extLst>
        </xdr:cNvPr>
        <xdr:cNvSpPr/>
      </xdr:nvSpPr>
      <xdr:spPr>
        <a:xfrm>
          <a:off x="6797040" y="4955540"/>
          <a:ext cx="73152" cy="73152"/>
        </a:xfrm>
        <a:prstGeom prst="ellipse">
          <a:avLst/>
        </a:prstGeom>
        <a:solidFill>
          <a:srgbClr val="01EF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11</xdr:col>
      <xdr:colOff>91440</xdr:colOff>
      <xdr:row>28</xdr:row>
      <xdr:rowOff>45720</xdr:rowOff>
    </xdr:from>
    <xdr:to>
      <xdr:col>11</xdr:col>
      <xdr:colOff>164592</xdr:colOff>
      <xdr:row>28</xdr:row>
      <xdr:rowOff>118872</xdr:rowOff>
    </xdr:to>
    <xdr:sp macro="" textlink="">
      <xdr:nvSpPr>
        <xdr:cNvPr id="34" name="Oval 33">
          <a:extLst>
            <a:ext uri="{FF2B5EF4-FFF2-40B4-BE49-F238E27FC236}">
              <a16:creationId xmlns:a16="http://schemas.microsoft.com/office/drawing/2014/main" id="{00000000-0008-0000-0000-000022000000}"/>
            </a:ext>
          </a:extLst>
        </xdr:cNvPr>
        <xdr:cNvSpPr/>
      </xdr:nvSpPr>
      <xdr:spPr>
        <a:xfrm>
          <a:off x="6797040" y="5166360"/>
          <a:ext cx="73152" cy="73152"/>
        </a:xfrm>
        <a:prstGeom prst="ellipse">
          <a:avLst/>
        </a:prstGeom>
        <a:solidFill>
          <a:srgbClr val="29A3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10</xdr:col>
      <xdr:colOff>434339</xdr:colOff>
      <xdr:row>20</xdr:row>
      <xdr:rowOff>106679</xdr:rowOff>
    </xdr:from>
    <xdr:to>
      <xdr:col>11</xdr:col>
      <xdr:colOff>190499</xdr:colOff>
      <xdr:row>22</xdr:row>
      <xdr:rowOff>15239</xdr:rowOff>
    </xdr:to>
    <xdr:sp macro="" textlink="">
      <xdr:nvSpPr>
        <xdr:cNvPr id="71" name="Rectangle: Rounded Corners 70">
          <a:extLst>
            <a:ext uri="{FF2B5EF4-FFF2-40B4-BE49-F238E27FC236}">
              <a16:creationId xmlns:a16="http://schemas.microsoft.com/office/drawing/2014/main" id="{00000000-0008-0000-0000-000047000000}"/>
            </a:ext>
          </a:extLst>
        </xdr:cNvPr>
        <xdr:cNvSpPr/>
      </xdr:nvSpPr>
      <xdr:spPr>
        <a:xfrm>
          <a:off x="6530339" y="3764279"/>
          <a:ext cx="365760" cy="274320"/>
        </a:xfrm>
        <a:prstGeom prst="roundRect">
          <a:avLst>
            <a:gd name="adj" fmla="val 34849"/>
          </a:avLst>
        </a:prstGeom>
        <a:solidFill>
          <a:srgbClr val="F4F5FC"/>
        </a:solidFill>
        <a:ln w="12700">
          <a:solidFill>
            <a:schemeClr val="bg1"/>
          </a:solidFill>
        </a:ln>
        <a:effectLst>
          <a:outerShdw blurRad="50800" dist="38100" dir="2700000" algn="tl" rotWithShape="0">
            <a:srgbClr val="3D506B">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10</xdr:col>
      <xdr:colOff>434339</xdr:colOff>
      <xdr:row>22</xdr:row>
      <xdr:rowOff>114623</xdr:rowOff>
    </xdr:from>
    <xdr:to>
      <xdr:col>11</xdr:col>
      <xdr:colOff>190499</xdr:colOff>
      <xdr:row>24</xdr:row>
      <xdr:rowOff>23183</xdr:rowOff>
    </xdr:to>
    <xdr:sp macro="" textlink="">
      <xdr:nvSpPr>
        <xdr:cNvPr id="93" name="Rectangle: Rounded Corners 92">
          <a:extLst>
            <a:ext uri="{FF2B5EF4-FFF2-40B4-BE49-F238E27FC236}">
              <a16:creationId xmlns:a16="http://schemas.microsoft.com/office/drawing/2014/main" id="{00000000-0008-0000-0000-00005D000000}"/>
            </a:ext>
          </a:extLst>
        </xdr:cNvPr>
        <xdr:cNvSpPr/>
      </xdr:nvSpPr>
      <xdr:spPr>
        <a:xfrm>
          <a:off x="6530339" y="4137983"/>
          <a:ext cx="365760" cy="274320"/>
        </a:xfrm>
        <a:prstGeom prst="roundRect">
          <a:avLst>
            <a:gd name="adj" fmla="val 34849"/>
          </a:avLst>
        </a:prstGeom>
        <a:solidFill>
          <a:srgbClr val="F4F5FC"/>
        </a:solidFill>
        <a:ln w="12700">
          <a:solidFill>
            <a:schemeClr val="bg1"/>
          </a:solidFill>
        </a:ln>
        <a:effectLst>
          <a:outerShdw blurRad="50800" dist="38100" dir="2700000" algn="tl" rotWithShape="0">
            <a:srgbClr val="3D506B">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editAs="oneCell">
    <xdr:from>
      <xdr:col>10</xdr:col>
      <xdr:colOff>509015</xdr:colOff>
      <xdr:row>22</xdr:row>
      <xdr:rowOff>143579</xdr:rowOff>
    </xdr:from>
    <xdr:to>
      <xdr:col>11</xdr:col>
      <xdr:colOff>128015</xdr:colOff>
      <xdr:row>24</xdr:row>
      <xdr:rowOff>6419</xdr:rowOff>
    </xdr:to>
    <xdr:pic>
      <xdr:nvPicPr>
        <xdr:cNvPr id="59" name="Graphic 58" descr="Download from cloud outline">
          <a:extLst>
            <a:ext uri="{FF2B5EF4-FFF2-40B4-BE49-F238E27FC236}">
              <a16:creationId xmlns:a16="http://schemas.microsoft.com/office/drawing/2014/main" id="{00000000-0008-0000-0000-00003B000000}"/>
            </a:ext>
          </a:extLst>
        </xdr:cNvPr>
        <xdr:cNvPicPr>
          <a:picLocks noChangeAspect="1"/>
        </xdr:cNvPicPr>
      </xdr:nvPicPr>
      <xdr:blipFill>
        <a:blip xmlns:r="http://schemas.openxmlformats.org/officeDocument/2006/relationships" r:embed="rId18">
          <a:extLst>
            <a:ext uri="{96DAC541-7B7A-43D3-8B79-37D633B846F1}">
              <asvg:svgBlip xmlns:asvg="http://schemas.microsoft.com/office/drawing/2016/SVG/main" r:embed="rId19"/>
            </a:ext>
          </a:extLst>
        </a:blip>
        <a:stretch>
          <a:fillRect/>
        </a:stretch>
      </xdr:blipFill>
      <xdr:spPr>
        <a:xfrm>
          <a:off x="6605015" y="4166939"/>
          <a:ext cx="228600" cy="228600"/>
        </a:xfrm>
        <a:prstGeom prst="rect">
          <a:avLst/>
        </a:prstGeom>
      </xdr:spPr>
    </xdr:pic>
    <xdr:clientData/>
  </xdr:twoCellAnchor>
  <xdr:twoCellAnchor editAs="oneCell">
    <xdr:from>
      <xdr:col>10</xdr:col>
      <xdr:colOff>489203</xdr:colOff>
      <xdr:row>20</xdr:row>
      <xdr:rowOff>115823</xdr:rowOff>
    </xdr:from>
    <xdr:to>
      <xdr:col>11</xdr:col>
      <xdr:colOff>135635</xdr:colOff>
      <xdr:row>22</xdr:row>
      <xdr:rowOff>6095</xdr:rowOff>
    </xdr:to>
    <xdr:pic>
      <xdr:nvPicPr>
        <xdr:cNvPr id="131" name="Graphic 130" descr="Arrow circle outline">
          <a:extLst>
            <a:ext uri="{FF2B5EF4-FFF2-40B4-BE49-F238E27FC236}">
              <a16:creationId xmlns:a16="http://schemas.microsoft.com/office/drawing/2014/main" id="{00000000-0008-0000-0000-000083000000}"/>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6585203" y="3773423"/>
          <a:ext cx="256032" cy="256032"/>
        </a:xfrm>
        <a:prstGeom prst="rect">
          <a:avLst/>
        </a:prstGeom>
      </xdr:spPr>
    </xdr:pic>
    <xdr:clientData/>
  </xdr:twoCellAnchor>
  <xdr:twoCellAnchor>
    <xdr:from>
      <xdr:col>12</xdr:col>
      <xdr:colOff>76200</xdr:colOff>
      <xdr:row>24</xdr:row>
      <xdr:rowOff>60960</xdr:rowOff>
    </xdr:from>
    <xdr:to>
      <xdr:col>13</xdr:col>
      <xdr:colOff>106680</xdr:colOff>
      <xdr:row>25</xdr:row>
      <xdr:rowOff>117290</xdr:rowOff>
    </xdr:to>
    <xdr:sp macro="" textlink="Processing!E10">
      <xdr:nvSpPr>
        <xdr:cNvPr id="136" name="TextBox 20">
          <a:extLst>
            <a:ext uri="{FF2B5EF4-FFF2-40B4-BE49-F238E27FC236}">
              <a16:creationId xmlns:a16="http://schemas.microsoft.com/office/drawing/2014/main" id="{00000000-0008-0000-0000-000088000000}"/>
            </a:ext>
          </a:extLst>
        </xdr:cNvPr>
        <xdr:cNvSpPr txBox="1"/>
      </xdr:nvSpPr>
      <xdr:spPr>
        <a:xfrm>
          <a:off x="7391400" y="445008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498E75CA-C551-4F75-A0BC-818511235B09}" type="TxLink">
            <a:rPr lang="en-US" sz="900" b="0" i="0" u="none" strike="noStrike" kern="1200">
              <a:solidFill>
                <a:srgbClr val="747FA4"/>
              </a:solidFill>
              <a:latin typeface="Aptos Narrow"/>
              <a:ea typeface="+mn-ea"/>
              <a:cs typeface="+mn-cs"/>
            </a:rPr>
            <a:pPr marL="0" indent="0" algn="ctr" defTabSz="914400" rtl="0" eaLnBrk="1" latinLnBrk="0" hangingPunct="1"/>
            <a:t>31%</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76200</xdr:colOff>
      <xdr:row>25</xdr:row>
      <xdr:rowOff>79290</xdr:rowOff>
    </xdr:from>
    <xdr:to>
      <xdr:col>13</xdr:col>
      <xdr:colOff>106680</xdr:colOff>
      <xdr:row>26</xdr:row>
      <xdr:rowOff>135620</xdr:rowOff>
    </xdr:to>
    <xdr:sp macro="" textlink="Processing!E11">
      <xdr:nvSpPr>
        <xdr:cNvPr id="137" name="TextBox 20">
          <a:extLst>
            <a:ext uri="{FF2B5EF4-FFF2-40B4-BE49-F238E27FC236}">
              <a16:creationId xmlns:a16="http://schemas.microsoft.com/office/drawing/2014/main" id="{00000000-0008-0000-0000-000089000000}"/>
            </a:ext>
          </a:extLst>
        </xdr:cNvPr>
        <xdr:cNvSpPr txBox="1"/>
      </xdr:nvSpPr>
      <xdr:spPr>
        <a:xfrm>
          <a:off x="7391400" y="465129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0FA7CB31-DD56-46A6-97E1-151BA318091F}" type="TxLink">
            <a:rPr lang="en-US" sz="900" b="0" i="0" u="none" strike="noStrike" kern="1200">
              <a:solidFill>
                <a:srgbClr val="747FA4"/>
              </a:solidFill>
              <a:latin typeface="Aptos Narrow"/>
              <a:ea typeface="+mn-ea"/>
              <a:cs typeface="+mn-cs"/>
            </a:rPr>
            <a:pPr marL="0" indent="0" algn="ctr" defTabSz="914400" rtl="0" eaLnBrk="1" latinLnBrk="0" hangingPunct="1"/>
            <a:t>20%</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76200</xdr:colOff>
      <xdr:row>26</xdr:row>
      <xdr:rowOff>113701</xdr:rowOff>
    </xdr:from>
    <xdr:to>
      <xdr:col>13</xdr:col>
      <xdr:colOff>106680</xdr:colOff>
      <xdr:row>27</xdr:row>
      <xdr:rowOff>170031</xdr:rowOff>
    </xdr:to>
    <xdr:sp macro="" textlink="Processing!E12">
      <xdr:nvSpPr>
        <xdr:cNvPr id="138" name="TextBox 20">
          <a:extLst>
            <a:ext uri="{FF2B5EF4-FFF2-40B4-BE49-F238E27FC236}">
              <a16:creationId xmlns:a16="http://schemas.microsoft.com/office/drawing/2014/main" id="{00000000-0008-0000-0000-00008A000000}"/>
            </a:ext>
          </a:extLst>
        </xdr:cNvPr>
        <xdr:cNvSpPr txBox="1"/>
      </xdr:nvSpPr>
      <xdr:spPr>
        <a:xfrm>
          <a:off x="7391400" y="486858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8F692C56-CE24-45F8-A3AE-6643567C557E}" type="TxLink">
            <a:rPr lang="en-US" sz="900" b="0" i="0" u="none" strike="noStrike" kern="1200">
              <a:solidFill>
                <a:srgbClr val="747FA4"/>
              </a:solidFill>
              <a:latin typeface="Aptos Narrow"/>
              <a:ea typeface="+mn-ea"/>
              <a:cs typeface="+mn-cs"/>
            </a:rPr>
            <a:pPr marL="0" indent="0" algn="ctr" defTabSz="914400" rtl="0" eaLnBrk="1" latinLnBrk="0" hangingPunct="1"/>
            <a:t>25%</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76200</xdr:colOff>
      <xdr:row>27</xdr:row>
      <xdr:rowOff>148112</xdr:rowOff>
    </xdr:from>
    <xdr:to>
      <xdr:col>13</xdr:col>
      <xdr:colOff>106680</xdr:colOff>
      <xdr:row>29</xdr:row>
      <xdr:rowOff>21562</xdr:rowOff>
    </xdr:to>
    <xdr:sp macro="" textlink="Processing!E13">
      <xdr:nvSpPr>
        <xdr:cNvPr id="139" name="TextBox 20">
          <a:extLst>
            <a:ext uri="{FF2B5EF4-FFF2-40B4-BE49-F238E27FC236}">
              <a16:creationId xmlns:a16="http://schemas.microsoft.com/office/drawing/2014/main" id="{00000000-0008-0000-0000-00008B000000}"/>
            </a:ext>
          </a:extLst>
        </xdr:cNvPr>
        <xdr:cNvSpPr txBox="1"/>
      </xdr:nvSpPr>
      <xdr:spPr>
        <a:xfrm>
          <a:off x="7391400" y="508587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DCB6B53A-DFBE-447C-8B85-B72EDD361276}" type="TxLink">
            <a:rPr lang="en-US" sz="900" b="0" i="0" u="none" strike="noStrike" kern="1200">
              <a:solidFill>
                <a:srgbClr val="747FA4"/>
              </a:solidFill>
              <a:latin typeface="Aptos Narrow"/>
              <a:ea typeface="+mn-ea"/>
              <a:cs typeface="+mn-cs"/>
            </a:rPr>
            <a:pPr marL="0" indent="0" algn="ctr" defTabSz="914400" rtl="0" eaLnBrk="1" latinLnBrk="0" hangingPunct="1"/>
            <a:t>24%</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579120</xdr:colOff>
      <xdr:row>24</xdr:row>
      <xdr:rowOff>60960</xdr:rowOff>
    </xdr:from>
    <xdr:to>
      <xdr:col>14</xdr:col>
      <xdr:colOff>0</xdr:colOff>
      <xdr:row>25</xdr:row>
      <xdr:rowOff>117290</xdr:rowOff>
    </xdr:to>
    <xdr:sp macro="" textlink="Processing!F10">
      <xdr:nvSpPr>
        <xdr:cNvPr id="140" name="TextBox 20">
          <a:extLst>
            <a:ext uri="{FF2B5EF4-FFF2-40B4-BE49-F238E27FC236}">
              <a16:creationId xmlns:a16="http://schemas.microsoft.com/office/drawing/2014/main" id="{00000000-0008-0000-0000-00008C000000}"/>
            </a:ext>
          </a:extLst>
        </xdr:cNvPr>
        <xdr:cNvSpPr txBox="1"/>
      </xdr:nvSpPr>
      <xdr:spPr>
        <a:xfrm>
          <a:off x="7894320" y="445008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1AD85183-709D-4241-ABBE-2C771D909467}" type="TxLink">
            <a:rPr lang="en-US" sz="900" b="0" i="0" u="none" strike="noStrike" kern="1200">
              <a:solidFill>
                <a:srgbClr val="747FA4"/>
              </a:solidFill>
              <a:latin typeface="Aptos Narrow"/>
              <a:ea typeface="+mn-ea"/>
              <a:cs typeface="+mn-cs"/>
            </a:rPr>
            <a:pPr marL="0" indent="0" algn="r" defTabSz="914400" rtl="0" eaLnBrk="1" latinLnBrk="0" hangingPunct="1"/>
            <a:t> $5,495 </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579120</xdr:colOff>
      <xdr:row>25</xdr:row>
      <xdr:rowOff>79290</xdr:rowOff>
    </xdr:from>
    <xdr:to>
      <xdr:col>14</xdr:col>
      <xdr:colOff>0</xdr:colOff>
      <xdr:row>26</xdr:row>
      <xdr:rowOff>135620</xdr:rowOff>
    </xdr:to>
    <xdr:sp macro="" textlink="Processing!F11">
      <xdr:nvSpPr>
        <xdr:cNvPr id="141" name="TextBox 20">
          <a:extLst>
            <a:ext uri="{FF2B5EF4-FFF2-40B4-BE49-F238E27FC236}">
              <a16:creationId xmlns:a16="http://schemas.microsoft.com/office/drawing/2014/main" id="{00000000-0008-0000-0000-00008D000000}"/>
            </a:ext>
          </a:extLst>
        </xdr:cNvPr>
        <xdr:cNvSpPr txBox="1"/>
      </xdr:nvSpPr>
      <xdr:spPr>
        <a:xfrm>
          <a:off x="7894320" y="465129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43000DDD-B619-4274-A59D-E1197F81BA5B}" type="TxLink">
            <a:rPr lang="en-US" sz="900" b="0" i="0" u="none" strike="noStrike" kern="1200">
              <a:solidFill>
                <a:srgbClr val="747FA4"/>
              </a:solidFill>
              <a:latin typeface="Aptos Narrow"/>
              <a:ea typeface="+mn-ea"/>
              <a:cs typeface="+mn-cs"/>
            </a:rPr>
            <a:pPr marL="0" indent="0" algn="r" defTabSz="914400" rtl="0" eaLnBrk="1" latinLnBrk="0" hangingPunct="1"/>
            <a:t> $3,592 </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579120</xdr:colOff>
      <xdr:row>26</xdr:row>
      <xdr:rowOff>113701</xdr:rowOff>
    </xdr:from>
    <xdr:to>
      <xdr:col>14</xdr:col>
      <xdr:colOff>0</xdr:colOff>
      <xdr:row>27</xdr:row>
      <xdr:rowOff>170031</xdr:rowOff>
    </xdr:to>
    <xdr:sp macro="" textlink="Processing!F12">
      <xdr:nvSpPr>
        <xdr:cNvPr id="142" name="TextBox 20">
          <a:extLst>
            <a:ext uri="{FF2B5EF4-FFF2-40B4-BE49-F238E27FC236}">
              <a16:creationId xmlns:a16="http://schemas.microsoft.com/office/drawing/2014/main" id="{00000000-0008-0000-0000-00008E000000}"/>
            </a:ext>
          </a:extLst>
        </xdr:cNvPr>
        <xdr:cNvSpPr txBox="1"/>
      </xdr:nvSpPr>
      <xdr:spPr>
        <a:xfrm>
          <a:off x="7894320" y="486858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19656CB-1C6D-4B14-88C7-09F5C7F28DD3}" type="TxLink">
            <a:rPr lang="en-US" sz="900" b="0" i="0" u="none" strike="noStrike" kern="1200">
              <a:solidFill>
                <a:srgbClr val="747FA4"/>
              </a:solidFill>
              <a:latin typeface="Aptos Narrow"/>
              <a:ea typeface="+mn-ea"/>
              <a:cs typeface="+mn-cs"/>
            </a:rPr>
            <a:pPr marL="0" indent="0" algn="r" defTabSz="914400" rtl="0" eaLnBrk="1" latinLnBrk="0" hangingPunct="1"/>
            <a:t> $4,500 </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579120</xdr:colOff>
      <xdr:row>27</xdr:row>
      <xdr:rowOff>148112</xdr:rowOff>
    </xdr:from>
    <xdr:to>
      <xdr:col>14</xdr:col>
      <xdr:colOff>0</xdr:colOff>
      <xdr:row>29</xdr:row>
      <xdr:rowOff>21562</xdr:rowOff>
    </xdr:to>
    <xdr:sp macro="" textlink="Processing!F13">
      <xdr:nvSpPr>
        <xdr:cNvPr id="143" name="TextBox 20">
          <a:extLst>
            <a:ext uri="{FF2B5EF4-FFF2-40B4-BE49-F238E27FC236}">
              <a16:creationId xmlns:a16="http://schemas.microsoft.com/office/drawing/2014/main" id="{00000000-0008-0000-0000-00008F000000}"/>
            </a:ext>
          </a:extLst>
        </xdr:cNvPr>
        <xdr:cNvSpPr txBox="1"/>
      </xdr:nvSpPr>
      <xdr:spPr>
        <a:xfrm>
          <a:off x="7894320" y="508587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3C64B4BA-43AB-47FF-B2B1-33004BDA7C6A}" type="TxLink">
            <a:rPr lang="en-US" sz="900" b="0" i="0" u="none" strike="noStrike" kern="1200">
              <a:solidFill>
                <a:srgbClr val="747FA4"/>
              </a:solidFill>
              <a:latin typeface="Aptos Narrow"/>
              <a:ea typeface="+mn-ea"/>
              <a:cs typeface="+mn-cs"/>
            </a:rPr>
            <a:pPr marL="0" indent="0" algn="r" defTabSz="914400" rtl="0" eaLnBrk="1" latinLnBrk="0" hangingPunct="1"/>
            <a:t> $4,374 </a:t>
          </a:fld>
          <a:endParaRPr lang="ru-RU" sz="900" b="0" i="0" u="none" strike="noStrike" kern="1200">
            <a:solidFill>
              <a:srgbClr val="747FA4"/>
            </a:solidFill>
            <a:latin typeface="Aptos Narrow"/>
            <a:ea typeface="+mn-ea"/>
            <a:cs typeface="+mn-cs"/>
          </a:endParaRPr>
        </a:p>
      </xdr:txBody>
    </xdr:sp>
    <xdr:clientData/>
  </xdr:twoCellAnchor>
  <xdr:twoCellAnchor>
    <xdr:from>
      <xdr:col>14</xdr:col>
      <xdr:colOff>106678</xdr:colOff>
      <xdr:row>24</xdr:row>
      <xdr:rowOff>121920</xdr:rowOff>
    </xdr:from>
    <xdr:to>
      <xdr:col>15</xdr:col>
      <xdr:colOff>411478</xdr:colOff>
      <xdr:row>28</xdr:row>
      <xdr:rowOff>144780</xdr:rowOff>
    </xdr:to>
    <xdr:sp macro="" textlink="Processing!E15">
      <xdr:nvSpPr>
        <xdr:cNvPr id="147" name="Rectangle: Rounded Corners 146">
          <a:extLst>
            <a:ext uri="{FF2B5EF4-FFF2-40B4-BE49-F238E27FC236}">
              <a16:creationId xmlns:a16="http://schemas.microsoft.com/office/drawing/2014/main" id="{00000000-0008-0000-0000-000093000000}"/>
            </a:ext>
          </a:extLst>
        </xdr:cNvPr>
        <xdr:cNvSpPr/>
      </xdr:nvSpPr>
      <xdr:spPr>
        <a:xfrm>
          <a:off x="8641078" y="4511040"/>
          <a:ext cx="914400" cy="754380"/>
        </a:xfrm>
        <a:prstGeom prst="roundRect">
          <a:avLst>
            <a:gd name="adj" fmla="val 17677"/>
          </a:avLst>
        </a:prstGeom>
        <a:solidFill>
          <a:srgbClr val="F4F5FC"/>
        </a:solidFill>
        <a:ln w="19050">
          <a:solidFill>
            <a:schemeClr val="bg1"/>
          </a:solidFill>
        </a:ln>
        <a:effectLst>
          <a:outerShdw blurRad="50800" dist="38100" dir="2700000" algn="tl" rotWithShape="0">
            <a:srgbClr val="3D506B">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algn="ctr"/>
          <a:fld id="{5D43211B-0796-4FA0-B971-74B790C103E3}" type="TxLink">
            <a:rPr lang="en-US" sz="1100" b="0" i="0" u="none" strike="noStrike">
              <a:solidFill>
                <a:srgbClr val="747FA4"/>
              </a:solidFill>
              <a:latin typeface="Aptos Narrow"/>
            </a:rPr>
            <a:pPr algn="ctr"/>
            <a:t>Balance</a:t>
          </a:fld>
          <a:endParaRPr lang="ru-RU" sz="1100">
            <a:solidFill>
              <a:srgbClr val="747FA4"/>
            </a:solidFill>
          </a:endParaRPr>
        </a:p>
      </xdr:txBody>
    </xdr:sp>
    <xdr:clientData/>
  </xdr:twoCellAnchor>
  <xdr:twoCellAnchor>
    <xdr:from>
      <xdr:col>14</xdr:col>
      <xdr:colOff>7620</xdr:colOff>
      <xdr:row>25</xdr:row>
      <xdr:rowOff>60960</xdr:rowOff>
    </xdr:from>
    <xdr:to>
      <xdr:col>15</xdr:col>
      <xdr:colOff>464820</xdr:colOff>
      <xdr:row>27</xdr:row>
      <xdr:rowOff>69277</xdr:rowOff>
    </xdr:to>
    <xdr:sp macro="" textlink="Processing!F15">
      <xdr:nvSpPr>
        <xdr:cNvPr id="145" name="TextBox 20">
          <a:extLst>
            <a:ext uri="{FF2B5EF4-FFF2-40B4-BE49-F238E27FC236}">
              <a16:creationId xmlns:a16="http://schemas.microsoft.com/office/drawing/2014/main" id="{00000000-0008-0000-0000-000091000000}"/>
            </a:ext>
          </a:extLst>
        </xdr:cNvPr>
        <xdr:cNvSpPr txBox="1"/>
      </xdr:nvSpPr>
      <xdr:spPr>
        <a:xfrm>
          <a:off x="8542020" y="4632960"/>
          <a:ext cx="106680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88752FE9-B576-48E8-9330-EB4C48F6B79B}" type="TxLink">
            <a:rPr lang="en-US" sz="1800" b="1" i="0" u="none" strike="noStrike" kern="1200">
              <a:solidFill>
                <a:srgbClr val="000000"/>
              </a:solidFill>
              <a:latin typeface="Aptos Narrow"/>
              <a:ea typeface="+mn-ea"/>
              <a:cs typeface="+mn-cs"/>
            </a:rPr>
            <a:pPr marL="0" indent="0" algn="ctr" defTabSz="914400" rtl="0" eaLnBrk="1" latinLnBrk="0" hangingPunct="1"/>
            <a:t> $3,171 </a:t>
          </a:fld>
          <a:endParaRPr lang="ru-RU" sz="1800" b="1" i="0" u="none" strike="noStrike" kern="1200">
            <a:solidFill>
              <a:srgbClr val="000000"/>
            </a:solidFill>
            <a:latin typeface="Aptos Narrow"/>
            <a:ea typeface="+mn-ea"/>
            <a:cs typeface="+mn-cs"/>
          </a:endParaRPr>
        </a:p>
      </xdr:txBody>
    </xdr:sp>
    <xdr:clientData/>
  </xdr:twoCellAnchor>
  <xdr:twoCellAnchor>
    <xdr:from>
      <xdr:col>8</xdr:col>
      <xdr:colOff>481194</xdr:colOff>
      <xdr:row>24</xdr:row>
      <xdr:rowOff>38100</xdr:rowOff>
    </xdr:from>
    <xdr:to>
      <xdr:col>10</xdr:col>
      <xdr:colOff>143647</xdr:colOff>
      <xdr:row>25</xdr:row>
      <xdr:rowOff>166716</xdr:rowOff>
    </xdr:to>
    <xdr:sp macro="" textlink="Processing!F14">
      <xdr:nvSpPr>
        <xdr:cNvPr id="146" name="TextBox 20">
          <a:extLst>
            <a:ext uri="{FF2B5EF4-FFF2-40B4-BE49-F238E27FC236}">
              <a16:creationId xmlns:a16="http://schemas.microsoft.com/office/drawing/2014/main" id="{00000000-0008-0000-0000-000092000000}"/>
            </a:ext>
          </a:extLst>
        </xdr:cNvPr>
        <xdr:cNvSpPr txBox="1"/>
      </xdr:nvSpPr>
      <xdr:spPr>
        <a:xfrm>
          <a:off x="5357994" y="4427220"/>
          <a:ext cx="881653"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6BB8AA86-5EFC-46C7-9164-8331BD166A9C}" type="TxLink">
            <a:rPr lang="en-US" sz="1400" b="1" i="0" u="none" strike="noStrike" kern="1200">
              <a:solidFill>
                <a:srgbClr val="000000"/>
              </a:solidFill>
              <a:latin typeface="Aptos Narrow"/>
              <a:ea typeface="+mn-ea"/>
              <a:cs typeface="+mn-cs"/>
            </a:rPr>
            <a:pPr marL="0" indent="0" algn="ctr" defTabSz="914400" rtl="0" eaLnBrk="1" latinLnBrk="0" hangingPunct="1"/>
            <a:t>$18.0k</a:t>
          </a:fld>
          <a:endParaRPr lang="ru-RU" sz="1400" b="1" i="0" u="none" strike="noStrike" kern="1200">
            <a:solidFill>
              <a:srgbClr val="000000"/>
            </a:solidFill>
            <a:latin typeface="Aptos Narrow"/>
            <a:ea typeface="+mn-ea"/>
            <a:cs typeface="+mn-cs"/>
          </a:endParaRPr>
        </a:p>
      </xdr:txBody>
    </xdr:sp>
    <xdr:clientData/>
  </xdr:twoCellAnchor>
  <xdr:twoCellAnchor editAs="oneCell">
    <xdr:from>
      <xdr:col>10</xdr:col>
      <xdr:colOff>91440</xdr:colOff>
      <xdr:row>6</xdr:row>
      <xdr:rowOff>152400</xdr:rowOff>
    </xdr:from>
    <xdr:to>
      <xdr:col>13</xdr:col>
      <xdr:colOff>274320</xdr:colOff>
      <xdr:row>9</xdr:row>
      <xdr:rowOff>6096</xdr:rowOff>
    </xdr:to>
    <mc:AlternateContent xmlns:mc="http://schemas.openxmlformats.org/markup-compatibility/2006" xmlns:a14="http://schemas.microsoft.com/office/drawing/2010/main">
      <mc:Choice Requires="a14">
        <xdr:graphicFrame macro="">
          <xdr:nvGraphicFramePr>
            <xdr:cNvPr id="10" name="Indicator">
              <a:extLst>
                <a:ext uri="{FF2B5EF4-FFF2-40B4-BE49-F238E27FC236}">
                  <a16:creationId xmlns:a16="http://schemas.microsoft.com/office/drawing/2014/main" id="{00000000-0008-0000-0000-00000A000000}"/>
                </a:ext>
              </a:extLst>
            </xdr:cNvPr>
            <xdr:cNvGraphicFramePr/>
          </xdr:nvGraphicFramePr>
          <xdr:xfrm>
            <a:off x="0" y="0"/>
            <a:ext cx="0" cy="0"/>
          </xdr:xfrm>
          <a:graphic>
            <a:graphicData uri="http://schemas.microsoft.com/office/drawing/2010/slicer">
              <sle:slicer xmlns:sle="http://schemas.microsoft.com/office/drawing/2010/slicer" name="Indicator"/>
            </a:graphicData>
          </a:graphic>
        </xdr:graphicFrame>
      </mc:Choice>
      <mc:Fallback xmlns="">
        <xdr:sp macro="" textlink="">
          <xdr:nvSpPr>
            <xdr:cNvPr id="0" name=""/>
            <xdr:cNvSpPr>
              <a:spLocks noTextEdit="1"/>
            </xdr:cNvSpPr>
          </xdr:nvSpPr>
          <xdr:spPr>
            <a:xfrm>
              <a:off x="6187440" y="1249680"/>
              <a:ext cx="2011680" cy="40233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571500</xdr:colOff>
      <xdr:row>32</xdr:row>
      <xdr:rowOff>22860</xdr:rowOff>
    </xdr:from>
    <xdr:to>
      <xdr:col>10</xdr:col>
      <xdr:colOff>495300</xdr:colOff>
      <xdr:row>39</xdr:row>
      <xdr:rowOff>141732</xdr:rowOff>
    </xdr:to>
    <xdr:graphicFrame macro="">
      <xdr:nvGraphicFramePr>
        <xdr:cNvPr id="22" name="Chart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9</xdr:col>
      <xdr:colOff>457200</xdr:colOff>
      <xdr:row>31</xdr:row>
      <xdr:rowOff>30480</xdr:rowOff>
    </xdr:from>
    <xdr:to>
      <xdr:col>10</xdr:col>
      <xdr:colOff>487680</xdr:colOff>
      <xdr:row>33</xdr:row>
      <xdr:rowOff>121920</xdr:rowOff>
    </xdr:to>
    <xdr:graphicFrame macro="">
      <xdr:nvGraphicFramePr>
        <xdr:cNvPr id="54" name="Chart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129540</xdr:colOff>
      <xdr:row>31</xdr:row>
      <xdr:rowOff>15240</xdr:rowOff>
    </xdr:from>
    <xdr:to>
      <xdr:col>8</xdr:col>
      <xdr:colOff>160020</xdr:colOff>
      <xdr:row>33</xdr:row>
      <xdr:rowOff>106680</xdr:rowOff>
    </xdr:to>
    <xdr:graphicFrame macro="">
      <xdr:nvGraphicFramePr>
        <xdr:cNvPr id="55" name="Chart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mc:AlternateContent xmlns:mc="http://schemas.openxmlformats.org/markup-compatibility/2006">
    <mc:Choice xmlns:a14="http://schemas.microsoft.com/office/drawing/2010/main" Requires="a14">
      <xdr:twoCellAnchor editAs="oneCell">
        <xdr:from>
          <xdr:col>9</xdr:col>
          <xdr:colOff>361950</xdr:colOff>
          <xdr:row>31</xdr:row>
          <xdr:rowOff>142875</xdr:rowOff>
        </xdr:from>
        <xdr:to>
          <xdr:col>10</xdr:col>
          <xdr:colOff>314325</xdr:colOff>
          <xdr:row>33</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31</xdr:row>
          <xdr:rowOff>142875</xdr:rowOff>
        </xdr:from>
        <xdr:to>
          <xdr:col>8</xdr:col>
          <xdr:colOff>0</xdr:colOff>
          <xdr:row>33</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45720</xdr:colOff>
      <xdr:row>31</xdr:row>
      <xdr:rowOff>144780</xdr:rowOff>
    </xdr:from>
    <xdr:to>
      <xdr:col>7</xdr:col>
      <xdr:colOff>228600</xdr:colOff>
      <xdr:row>32</xdr:row>
      <xdr:rowOff>144780</xdr:rowOff>
    </xdr:to>
    <xdr:sp macro="" textlink="">
      <xdr:nvSpPr>
        <xdr:cNvPr id="57" name="Rectangle 56">
          <a:extLst>
            <a:ext uri="{FF2B5EF4-FFF2-40B4-BE49-F238E27FC236}">
              <a16:creationId xmlns:a16="http://schemas.microsoft.com/office/drawing/2014/main" id="{00000000-0008-0000-0000-000039000000}"/>
            </a:ext>
          </a:extLst>
        </xdr:cNvPr>
        <xdr:cNvSpPr/>
      </xdr:nvSpPr>
      <xdr:spPr>
        <a:xfrm>
          <a:off x="4312920" y="5814060"/>
          <a:ext cx="182880" cy="182880"/>
        </a:xfrm>
        <a:prstGeom prst="rect">
          <a:avLst/>
        </a:prstGeom>
        <a:solidFill>
          <a:srgbClr val="083B6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9</xdr:col>
      <xdr:colOff>381000</xdr:colOff>
      <xdr:row>31</xdr:row>
      <xdr:rowOff>144780</xdr:rowOff>
    </xdr:from>
    <xdr:to>
      <xdr:col>9</xdr:col>
      <xdr:colOff>563880</xdr:colOff>
      <xdr:row>32</xdr:row>
      <xdr:rowOff>144780</xdr:rowOff>
    </xdr:to>
    <xdr:sp macro="" textlink="">
      <xdr:nvSpPr>
        <xdr:cNvPr id="95" name="Rectangle 94">
          <a:extLst>
            <a:ext uri="{FF2B5EF4-FFF2-40B4-BE49-F238E27FC236}">
              <a16:creationId xmlns:a16="http://schemas.microsoft.com/office/drawing/2014/main" id="{00000000-0008-0000-0000-00005F000000}"/>
            </a:ext>
          </a:extLst>
        </xdr:cNvPr>
        <xdr:cNvSpPr/>
      </xdr:nvSpPr>
      <xdr:spPr>
        <a:xfrm>
          <a:off x="5867400" y="5814060"/>
          <a:ext cx="182880" cy="182880"/>
        </a:xfrm>
        <a:prstGeom prst="rect">
          <a:avLst/>
        </a:prstGeom>
        <a:solidFill>
          <a:srgbClr val="132C5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3</xdr:col>
      <xdr:colOff>7620</xdr:colOff>
      <xdr:row>31</xdr:row>
      <xdr:rowOff>94946</xdr:rowOff>
    </xdr:from>
    <xdr:to>
      <xdr:col>5</xdr:col>
      <xdr:colOff>167640</xdr:colOff>
      <xdr:row>33</xdr:row>
      <xdr:rowOff>40682</xdr:rowOff>
    </xdr:to>
    <xdr:sp macro="" textlink="Processing!B17">
      <xdr:nvSpPr>
        <xdr:cNvPr id="97" name="TextBox 24">
          <a:extLst>
            <a:ext uri="{FF2B5EF4-FFF2-40B4-BE49-F238E27FC236}">
              <a16:creationId xmlns:a16="http://schemas.microsoft.com/office/drawing/2014/main" id="{00000000-0008-0000-0000-000061000000}"/>
            </a:ext>
          </a:extLst>
        </xdr:cNvPr>
        <xdr:cNvSpPr txBox="1"/>
      </xdr:nvSpPr>
      <xdr:spPr>
        <a:xfrm>
          <a:off x="1836420" y="5764226"/>
          <a:ext cx="13792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1930036-CF20-4811-8FA5-2B7AE24A307A}" type="TxLink">
            <a:rPr lang="en-US" sz="1400" b="1" kern="1200">
              <a:solidFill>
                <a:schemeClr val="bg1"/>
              </a:solidFill>
              <a:latin typeface="+mn-lt"/>
              <a:ea typeface="+mn-ea"/>
              <a:cs typeface="+mn-cs"/>
            </a:rPr>
            <a:pPr marL="0" indent="0" algn="l" defTabSz="914400" rtl="0" eaLnBrk="1" latinLnBrk="0" hangingPunct="1"/>
            <a:t>Compare Costs</a:t>
          </a:fld>
          <a:endParaRPr lang="ru-RU" sz="1400" b="1" kern="1200">
            <a:solidFill>
              <a:schemeClr val="bg1"/>
            </a:solidFill>
            <a:latin typeface="+mn-lt"/>
            <a:ea typeface="+mn-ea"/>
            <a:cs typeface="+mn-cs"/>
          </a:endParaRPr>
        </a:p>
      </xdr:txBody>
    </xdr:sp>
    <xdr:clientData/>
  </xdr:twoCellAnchor>
  <xdr:twoCellAnchor>
    <xdr:from>
      <xdr:col>9</xdr:col>
      <xdr:colOff>53340</xdr:colOff>
      <xdr:row>31</xdr:row>
      <xdr:rowOff>117806</xdr:rowOff>
    </xdr:from>
    <xdr:to>
      <xdr:col>9</xdr:col>
      <xdr:colOff>601980</xdr:colOff>
      <xdr:row>33</xdr:row>
      <xdr:rowOff>16606</xdr:rowOff>
    </xdr:to>
    <xdr:sp macro="" textlink="Processing!D17">
      <xdr:nvSpPr>
        <xdr:cNvPr id="124" name="TextBox 24">
          <a:extLst>
            <a:ext uri="{FF2B5EF4-FFF2-40B4-BE49-F238E27FC236}">
              <a16:creationId xmlns:a16="http://schemas.microsoft.com/office/drawing/2014/main" id="{00000000-0008-0000-0000-00007C000000}"/>
            </a:ext>
          </a:extLst>
        </xdr:cNvPr>
        <xdr:cNvSpPr txBox="1"/>
      </xdr:nvSpPr>
      <xdr:spPr>
        <a:xfrm>
          <a:off x="5539740" y="5787086"/>
          <a:ext cx="5486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EA088D55-FB6C-4E3B-A8E7-443B4D869F73}" type="TxLink">
            <a:rPr lang="en-US" sz="1100" b="0" i="0" u="none" strike="noStrike" kern="1200">
              <a:solidFill>
                <a:schemeClr val="bg1"/>
              </a:solidFill>
              <a:latin typeface="Aptos Narrow"/>
              <a:ea typeface="+mn-ea"/>
              <a:cs typeface="+mn-cs"/>
            </a:rPr>
            <a:pPr marL="0" indent="0" algn="r" defTabSz="914400" rtl="0" eaLnBrk="1" latinLnBrk="0" hangingPunct="1"/>
            <a:t>Inflow</a:t>
          </a:fld>
          <a:endParaRPr lang="ru-RU" sz="1400" b="0" kern="1200">
            <a:solidFill>
              <a:schemeClr val="bg1"/>
            </a:solidFill>
            <a:latin typeface="+mn-lt"/>
            <a:ea typeface="+mn-ea"/>
            <a:cs typeface="+mn-cs"/>
          </a:endParaRPr>
        </a:p>
      </xdr:txBody>
    </xdr:sp>
    <xdr:clientData/>
  </xdr:twoCellAnchor>
  <xdr:twoCellAnchor>
    <xdr:from>
      <xdr:col>6</xdr:col>
      <xdr:colOff>358140</xdr:colOff>
      <xdr:row>31</xdr:row>
      <xdr:rowOff>117806</xdr:rowOff>
    </xdr:from>
    <xdr:to>
      <xdr:col>7</xdr:col>
      <xdr:colOff>297180</xdr:colOff>
      <xdr:row>33</xdr:row>
      <xdr:rowOff>16606</xdr:rowOff>
    </xdr:to>
    <xdr:sp macro="" textlink="Processing!E17">
      <xdr:nvSpPr>
        <xdr:cNvPr id="125" name="TextBox 24">
          <a:extLst>
            <a:ext uri="{FF2B5EF4-FFF2-40B4-BE49-F238E27FC236}">
              <a16:creationId xmlns:a16="http://schemas.microsoft.com/office/drawing/2014/main" id="{00000000-0008-0000-0000-00007D000000}"/>
            </a:ext>
          </a:extLst>
        </xdr:cNvPr>
        <xdr:cNvSpPr txBox="1"/>
      </xdr:nvSpPr>
      <xdr:spPr>
        <a:xfrm>
          <a:off x="4015740" y="5787086"/>
          <a:ext cx="5486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D614F166-3E12-48F3-934F-1A1F6CA2C6AE}" type="TxLink">
            <a:rPr lang="en-US" sz="1100" b="0" i="0" u="none" strike="noStrike" kern="1200">
              <a:solidFill>
                <a:schemeClr val="bg1"/>
              </a:solidFill>
              <a:latin typeface="Aptos Narrow"/>
              <a:ea typeface="+mn-ea"/>
              <a:cs typeface="+mn-cs"/>
            </a:rPr>
            <a:pPr marL="0" indent="0" algn="r" defTabSz="914400" rtl="0" eaLnBrk="1" latinLnBrk="0" hangingPunct="1"/>
            <a:t>Goals</a:t>
          </a:fld>
          <a:endParaRPr lang="ru-RU" sz="1400" b="0" kern="1200">
            <a:solidFill>
              <a:schemeClr val="bg1"/>
            </a:solidFill>
            <a:latin typeface="+mn-lt"/>
            <a:ea typeface="+mn-ea"/>
            <a:cs typeface="+mn-cs"/>
          </a:endParaRPr>
        </a:p>
      </xdr:txBody>
    </xdr:sp>
    <xdr:clientData/>
  </xdr:twoCellAnchor>
  <xdr:twoCellAnchor>
    <xdr:from>
      <xdr:col>8</xdr:col>
      <xdr:colOff>68580</xdr:colOff>
      <xdr:row>31</xdr:row>
      <xdr:rowOff>117806</xdr:rowOff>
    </xdr:from>
    <xdr:to>
      <xdr:col>9</xdr:col>
      <xdr:colOff>129540</xdr:colOff>
      <xdr:row>33</xdr:row>
      <xdr:rowOff>16606</xdr:rowOff>
    </xdr:to>
    <xdr:sp macro="" textlink="Processing!D31">
      <xdr:nvSpPr>
        <xdr:cNvPr id="126" name="TextBox 24">
          <a:extLst>
            <a:ext uri="{FF2B5EF4-FFF2-40B4-BE49-F238E27FC236}">
              <a16:creationId xmlns:a16="http://schemas.microsoft.com/office/drawing/2014/main" id="{00000000-0008-0000-0000-00007E000000}"/>
            </a:ext>
          </a:extLst>
        </xdr:cNvPr>
        <xdr:cNvSpPr txBox="1"/>
      </xdr:nvSpPr>
      <xdr:spPr>
        <a:xfrm>
          <a:off x="4945380" y="5787086"/>
          <a:ext cx="6705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A1F9FB3E-F48E-4012-BD1A-6FD771BF9472}" type="TxLink">
            <a:rPr lang="en-US" sz="1100" b="0" i="0" u="none" strike="noStrike" kern="1200">
              <a:solidFill>
                <a:srgbClr val="16BBC9"/>
              </a:solidFill>
              <a:latin typeface="Aptos Narrow"/>
              <a:ea typeface="+mn-ea"/>
              <a:cs typeface="+mn-cs"/>
            </a:rPr>
            <a:pPr marL="0" indent="0" algn="r" defTabSz="914400" rtl="0" eaLnBrk="1" latinLnBrk="0" hangingPunct="1"/>
            <a:t> $16,328 </a:t>
          </a:fld>
          <a:endParaRPr lang="ru-RU" sz="1400" b="0" kern="1200">
            <a:solidFill>
              <a:srgbClr val="16BBC9"/>
            </a:solidFill>
            <a:latin typeface="+mn-lt"/>
            <a:ea typeface="+mn-ea"/>
            <a:cs typeface="+mn-cs"/>
          </a:endParaRPr>
        </a:p>
      </xdr:txBody>
    </xdr:sp>
    <xdr:clientData/>
  </xdr:twoCellAnchor>
  <xdr:twoCellAnchor>
    <xdr:from>
      <xdr:col>4</xdr:col>
      <xdr:colOff>548640</xdr:colOff>
      <xdr:row>31</xdr:row>
      <xdr:rowOff>117806</xdr:rowOff>
    </xdr:from>
    <xdr:to>
      <xdr:col>6</xdr:col>
      <xdr:colOff>320040</xdr:colOff>
      <xdr:row>33</xdr:row>
      <xdr:rowOff>16606</xdr:rowOff>
    </xdr:to>
    <xdr:sp macro="" textlink="Processing!C30">
      <xdr:nvSpPr>
        <xdr:cNvPr id="127" name="TextBox 24">
          <a:extLst>
            <a:ext uri="{FF2B5EF4-FFF2-40B4-BE49-F238E27FC236}">
              <a16:creationId xmlns:a16="http://schemas.microsoft.com/office/drawing/2014/main" id="{00000000-0008-0000-0000-00007F000000}"/>
            </a:ext>
          </a:extLst>
        </xdr:cNvPr>
        <xdr:cNvSpPr txBox="1"/>
      </xdr:nvSpPr>
      <xdr:spPr>
        <a:xfrm>
          <a:off x="2987040" y="5787086"/>
          <a:ext cx="990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6E374DD-888C-47A4-ACEA-C9F4E3EE72F3}" type="TxLink">
            <a:rPr lang="en-US" sz="1100" b="0" i="0" u="none" strike="noStrike" kern="1200">
              <a:solidFill>
                <a:srgbClr val="29A3FF"/>
              </a:solidFill>
              <a:latin typeface="Aptos Narrow"/>
              <a:ea typeface="+mn-ea"/>
              <a:cs typeface="+mn-cs"/>
            </a:rPr>
            <a:pPr marL="0" indent="0" algn="l" defTabSz="914400" rtl="0" eaLnBrk="1" latinLnBrk="0" hangingPunct="1"/>
            <a:t> $13,400 </a:t>
          </a:fld>
          <a:endParaRPr lang="ru-RU" sz="1400" b="0" kern="1200">
            <a:solidFill>
              <a:srgbClr val="29A3FF"/>
            </a:solidFill>
            <a:latin typeface="+mn-lt"/>
            <a:ea typeface="+mn-ea"/>
            <a:cs typeface="+mn-cs"/>
          </a:endParaRPr>
        </a:p>
      </xdr:txBody>
    </xdr:sp>
    <xdr:clientData/>
  </xdr:twoCellAnchor>
  <xdr:twoCellAnchor>
    <xdr:from>
      <xdr:col>5</xdr:col>
      <xdr:colOff>441960</xdr:colOff>
      <xdr:row>31</xdr:row>
      <xdr:rowOff>117806</xdr:rowOff>
    </xdr:from>
    <xdr:to>
      <xdr:col>6</xdr:col>
      <xdr:colOff>533400</xdr:colOff>
      <xdr:row>33</xdr:row>
      <xdr:rowOff>16606</xdr:rowOff>
    </xdr:to>
    <xdr:sp macro="" textlink="Processing!E31">
      <xdr:nvSpPr>
        <xdr:cNvPr id="128" name="TextBox 24">
          <a:extLst>
            <a:ext uri="{FF2B5EF4-FFF2-40B4-BE49-F238E27FC236}">
              <a16:creationId xmlns:a16="http://schemas.microsoft.com/office/drawing/2014/main" id="{00000000-0008-0000-0000-000080000000}"/>
            </a:ext>
          </a:extLst>
        </xdr:cNvPr>
        <xdr:cNvSpPr txBox="1"/>
      </xdr:nvSpPr>
      <xdr:spPr>
        <a:xfrm>
          <a:off x="3489960" y="5787086"/>
          <a:ext cx="7010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35C6536-70AD-4935-910D-D3C11E64DBC4}" type="TxLink">
            <a:rPr lang="en-US" sz="1100" b="0" i="0" u="none" strike="noStrike" kern="1200">
              <a:solidFill>
                <a:srgbClr val="01EFFA"/>
              </a:solidFill>
              <a:latin typeface="Aptos Narrow"/>
              <a:ea typeface="+mn-ea"/>
              <a:cs typeface="+mn-cs"/>
            </a:rPr>
            <a:pPr marL="0" indent="0" algn="r" defTabSz="914400" rtl="0" eaLnBrk="1" latinLnBrk="0" hangingPunct="1"/>
            <a:t> </a:t>
          </a:fld>
          <a:endParaRPr lang="ru-RU" sz="1400" b="0" kern="1200">
            <a:solidFill>
              <a:srgbClr val="01EFFA"/>
            </a:solidFill>
            <a:latin typeface="+mn-lt"/>
            <a:ea typeface="+mn-ea"/>
            <a:cs typeface="+mn-cs"/>
          </a:endParaRPr>
        </a:p>
      </xdr:txBody>
    </xdr:sp>
    <xdr:clientData/>
  </xdr:twoCellAnchor>
  <xdr:twoCellAnchor>
    <xdr:from>
      <xdr:col>11</xdr:col>
      <xdr:colOff>304800</xdr:colOff>
      <xdr:row>32</xdr:row>
      <xdr:rowOff>91440</xdr:rowOff>
    </xdr:from>
    <xdr:to>
      <xdr:col>15</xdr:col>
      <xdr:colOff>419100</xdr:colOff>
      <xdr:row>39</xdr:row>
      <xdr:rowOff>91440</xdr:rowOff>
    </xdr:to>
    <xdr:graphicFrame macro="">
      <xdr:nvGraphicFramePr>
        <xdr:cNvPr id="129" name="Chart 128">
          <a:extLst>
            <a:ext uri="{FF2B5EF4-FFF2-40B4-BE49-F238E27FC236}">
              <a16:creationId xmlns:a16="http://schemas.microsoft.com/office/drawing/2014/main" id="{00000000-0008-0000-0000-00008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11</xdr:col>
      <xdr:colOff>304800</xdr:colOff>
      <xdr:row>31</xdr:row>
      <xdr:rowOff>94946</xdr:rowOff>
    </xdr:from>
    <xdr:to>
      <xdr:col>13</xdr:col>
      <xdr:colOff>464820</xdr:colOff>
      <xdr:row>33</xdr:row>
      <xdr:rowOff>40682</xdr:rowOff>
    </xdr:to>
    <xdr:sp macro="" textlink="Processing!N26">
      <xdr:nvSpPr>
        <xdr:cNvPr id="130" name="TextBox 24">
          <a:extLst>
            <a:ext uri="{FF2B5EF4-FFF2-40B4-BE49-F238E27FC236}">
              <a16:creationId xmlns:a16="http://schemas.microsoft.com/office/drawing/2014/main" id="{00000000-0008-0000-0000-000082000000}"/>
            </a:ext>
          </a:extLst>
        </xdr:cNvPr>
        <xdr:cNvSpPr txBox="1"/>
      </xdr:nvSpPr>
      <xdr:spPr>
        <a:xfrm>
          <a:off x="7010400" y="5764226"/>
          <a:ext cx="13792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097DD66-5465-44E4-AC5E-B599A849618D}" type="TxLink">
            <a:rPr lang="en-US" sz="1400" b="1" kern="1200">
              <a:solidFill>
                <a:schemeClr val="bg1"/>
              </a:solidFill>
              <a:latin typeface="+mn-lt"/>
              <a:ea typeface="+mn-ea"/>
              <a:cs typeface="+mn-cs"/>
            </a:rPr>
            <a:pPr marL="0" indent="0" algn="l" defTabSz="914400" rtl="0" eaLnBrk="1" latinLnBrk="0" hangingPunct="1"/>
            <a:t>Annual Plans</a:t>
          </a:fld>
          <a:endParaRPr lang="ru-RU" sz="1400" b="1" kern="1200">
            <a:solidFill>
              <a:schemeClr val="bg1"/>
            </a:solidFill>
            <a:latin typeface="+mn-lt"/>
            <a:ea typeface="+mn-ea"/>
            <a:cs typeface="+mn-cs"/>
          </a:endParaRPr>
        </a:p>
      </xdr:txBody>
    </xdr:sp>
    <xdr:clientData/>
  </xdr:twoCellAnchor>
  <xdr:twoCellAnchor>
    <xdr:from>
      <xdr:col>16</xdr:col>
      <xdr:colOff>327660</xdr:colOff>
      <xdr:row>8</xdr:row>
      <xdr:rowOff>30480</xdr:rowOff>
    </xdr:from>
    <xdr:to>
      <xdr:col>17</xdr:col>
      <xdr:colOff>480060</xdr:colOff>
      <xdr:row>9</xdr:row>
      <xdr:rowOff>112160</xdr:rowOff>
    </xdr:to>
    <xdr:sp macro="" textlink="Processing!Q1">
      <xdr:nvSpPr>
        <xdr:cNvPr id="133" name="TextBox 24">
          <a:extLst>
            <a:ext uri="{FF2B5EF4-FFF2-40B4-BE49-F238E27FC236}">
              <a16:creationId xmlns:a16="http://schemas.microsoft.com/office/drawing/2014/main" id="{BD234F0C-06BD-BE70-A3DE-9627B8E62F66}"/>
            </a:ext>
          </a:extLst>
        </xdr:cNvPr>
        <xdr:cNvSpPr txBox="1"/>
      </xdr:nvSpPr>
      <xdr:spPr>
        <a:xfrm>
          <a:off x="10081260" y="1493520"/>
          <a:ext cx="762000"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B1FB09-84B8-4503-8C10-7C2C6370679D}" type="TxLink">
            <a:rPr lang="en-US" sz="1100" b="1" i="0" u="none" strike="noStrike" kern="1200">
              <a:solidFill>
                <a:srgbClr val="000000"/>
              </a:solidFill>
              <a:latin typeface="Aptos Narrow"/>
              <a:ea typeface="+mn-ea"/>
              <a:cs typeface="+mn-cs"/>
            </a:rPr>
            <a:pPr marL="0" indent="0" algn="l" defTabSz="914400" rtl="0" eaLnBrk="1" latinLnBrk="0" hangingPunct="1"/>
            <a:t>Inflow</a:t>
          </a:fld>
          <a:endParaRPr lang="ru-RU" sz="1400" b="1" kern="1200">
            <a:solidFill>
              <a:srgbClr val="212743"/>
            </a:solidFill>
            <a:latin typeface="+mn-lt"/>
            <a:ea typeface="+mn-ea"/>
            <a:cs typeface="+mn-cs"/>
          </a:endParaRPr>
        </a:p>
      </xdr:txBody>
    </xdr:sp>
    <xdr:clientData/>
  </xdr:twoCellAnchor>
  <xdr:twoCellAnchor editAs="oneCell">
    <xdr:from>
      <xdr:col>11</xdr:col>
      <xdr:colOff>533400</xdr:colOff>
      <xdr:row>37</xdr:row>
      <xdr:rowOff>167640</xdr:rowOff>
    </xdr:from>
    <xdr:to>
      <xdr:col>15</xdr:col>
      <xdr:colOff>472440</xdr:colOff>
      <xdr:row>39</xdr:row>
      <xdr:rowOff>158496</xdr:rowOff>
    </xdr:to>
    <mc:AlternateContent xmlns:mc="http://schemas.openxmlformats.org/markup-compatibility/2006" xmlns:a14="http://schemas.microsoft.com/office/drawing/2010/main">
      <mc:Choice Requires="a14">
        <xdr:graphicFrame macro="">
          <xdr:nvGraphicFramePr>
            <xdr:cNvPr id="134" name="Year 2">
              <a:extLst>
                <a:ext uri="{FF2B5EF4-FFF2-40B4-BE49-F238E27FC236}">
                  <a16:creationId xmlns:a16="http://schemas.microsoft.com/office/drawing/2014/main" id="{6952BE59-0E2B-4164-8185-70CA58F557F2}"/>
                </a:ext>
              </a:extLst>
            </xdr:cNvPr>
            <xdr:cNvGraphicFramePr/>
          </xdr:nvGraphicFramePr>
          <xdr:xfrm>
            <a:off x="0" y="0"/>
            <a:ext cx="0" cy="0"/>
          </xdr:xfrm>
          <a:graphic>
            <a:graphicData uri="http://schemas.microsoft.com/office/drawing/2010/slicer">
              <sle:slicer xmlns:sle="http://schemas.microsoft.com/office/drawing/2010/slicer" name="Year 2"/>
            </a:graphicData>
          </a:graphic>
        </xdr:graphicFrame>
      </mc:Choice>
      <mc:Fallback xmlns="">
        <xdr:sp macro="" textlink="">
          <xdr:nvSpPr>
            <xdr:cNvPr id="0" name=""/>
            <xdr:cNvSpPr>
              <a:spLocks noTextEdit="1"/>
            </xdr:cNvSpPr>
          </xdr:nvSpPr>
          <xdr:spPr>
            <a:xfrm>
              <a:off x="7239000" y="6934200"/>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160020</xdr:colOff>
      <xdr:row>16</xdr:row>
      <xdr:rowOff>106680</xdr:rowOff>
    </xdr:from>
    <xdr:to>
      <xdr:col>15</xdr:col>
      <xdr:colOff>373380</xdr:colOff>
      <xdr:row>18</xdr:row>
      <xdr:rowOff>79248</xdr:rowOff>
    </xdr:to>
    <mc:AlternateContent xmlns:mc="http://schemas.openxmlformats.org/markup-compatibility/2006" xmlns:a14="http://schemas.microsoft.com/office/drawing/2010/main">
      <mc:Choice Requires="a14">
        <xdr:graphicFrame macro="">
          <xdr:nvGraphicFramePr>
            <xdr:cNvPr id="135" name="Month 2">
              <a:extLst>
                <a:ext uri="{FF2B5EF4-FFF2-40B4-BE49-F238E27FC236}">
                  <a16:creationId xmlns:a16="http://schemas.microsoft.com/office/drawing/2014/main" id="{8AE77DE6-D1EC-48EB-A49A-13239BD5D8B1}"/>
                </a:ext>
              </a:extLst>
            </xdr:cNvPr>
            <xdr:cNvGraphicFramePr/>
          </xdr:nvGraphicFramePr>
          <xdr:xfrm>
            <a:off x="0" y="0"/>
            <a:ext cx="0" cy="0"/>
          </xdr:xfrm>
          <a:graphic>
            <a:graphicData uri="http://schemas.microsoft.com/office/drawing/2010/slicer">
              <sle:slicer xmlns:sle="http://schemas.microsoft.com/office/drawing/2010/slicer" name="Month 2"/>
            </a:graphicData>
          </a:graphic>
        </xdr:graphicFrame>
      </mc:Choice>
      <mc:Fallback xmlns="">
        <xdr:sp macro="" textlink="">
          <xdr:nvSpPr>
            <xdr:cNvPr id="0" name=""/>
            <xdr:cNvSpPr>
              <a:spLocks noTextEdit="1"/>
            </xdr:cNvSpPr>
          </xdr:nvSpPr>
          <xdr:spPr>
            <a:xfrm>
              <a:off x="5036820" y="3032760"/>
              <a:ext cx="4480560" cy="338328"/>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464820</xdr:colOff>
      <xdr:row>2</xdr:row>
      <xdr:rowOff>38100</xdr:rowOff>
    </xdr:from>
    <xdr:to>
      <xdr:col>20</xdr:col>
      <xdr:colOff>403860</xdr:colOff>
      <xdr:row>4</xdr:row>
      <xdr:rowOff>38100</xdr:rowOff>
    </xdr:to>
    <mc:AlternateContent xmlns:mc="http://schemas.openxmlformats.org/markup-compatibility/2006" xmlns:a14="http://schemas.microsoft.com/office/drawing/2010/main">
      <mc:Choice Requires="a14">
        <xdr:graphicFrame macro="">
          <xdr:nvGraphicFramePr>
            <xdr:cNvPr id="144" name="Year 3">
              <a:extLst>
                <a:ext uri="{FF2B5EF4-FFF2-40B4-BE49-F238E27FC236}">
                  <a16:creationId xmlns:a16="http://schemas.microsoft.com/office/drawing/2014/main" id="{44A73870-A504-4907-86AB-CA46323A5980}"/>
                </a:ext>
              </a:extLst>
            </xdr:cNvPr>
            <xdr:cNvGraphicFramePr/>
          </xdr:nvGraphicFramePr>
          <xdr:xfrm>
            <a:off x="0" y="0"/>
            <a:ext cx="0" cy="0"/>
          </xdr:xfrm>
          <a:graphic>
            <a:graphicData uri="http://schemas.microsoft.com/office/drawing/2010/slicer">
              <sle:slicer xmlns:sle="http://schemas.microsoft.com/office/drawing/2010/slicer" name="Year 3"/>
            </a:graphicData>
          </a:graphic>
        </xdr:graphicFrame>
      </mc:Choice>
      <mc:Fallback xmlns="">
        <xdr:sp macro="" textlink="">
          <xdr:nvSpPr>
            <xdr:cNvPr id="0" name=""/>
            <xdr:cNvSpPr>
              <a:spLocks noTextEdit="1"/>
            </xdr:cNvSpPr>
          </xdr:nvSpPr>
          <xdr:spPr>
            <a:xfrm>
              <a:off x="10218420" y="403860"/>
              <a:ext cx="2377440" cy="365760"/>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38</xdr:row>
      <xdr:rowOff>15240</xdr:rowOff>
    </xdr:from>
    <xdr:to>
      <xdr:col>10</xdr:col>
      <xdr:colOff>434340</xdr:colOff>
      <xdr:row>39</xdr:row>
      <xdr:rowOff>170688</xdr:rowOff>
    </xdr:to>
    <mc:AlternateContent xmlns:mc="http://schemas.openxmlformats.org/markup-compatibility/2006" xmlns:a14="http://schemas.microsoft.com/office/drawing/2010/main">
      <mc:Choice Requires="a14">
        <xdr:graphicFrame macro="">
          <xdr:nvGraphicFramePr>
            <xdr:cNvPr id="148" name="Month 3">
              <a:extLst>
                <a:ext uri="{FF2B5EF4-FFF2-40B4-BE49-F238E27FC236}">
                  <a16:creationId xmlns:a16="http://schemas.microsoft.com/office/drawing/2014/main" id="{142F3467-C5AA-41A2-B113-3E91A4874855}"/>
                </a:ext>
              </a:extLst>
            </xdr:cNvPr>
            <xdr:cNvGraphicFramePr/>
          </xdr:nvGraphicFramePr>
          <xdr:xfrm>
            <a:off x="0" y="0"/>
            <a:ext cx="0" cy="0"/>
          </xdr:xfrm>
          <a:graphic>
            <a:graphicData uri="http://schemas.microsoft.com/office/drawing/2010/slicer">
              <sle:slicer xmlns:sle="http://schemas.microsoft.com/office/drawing/2010/slicer" name="Month 3"/>
            </a:graphicData>
          </a:graphic>
        </xdr:graphicFrame>
      </mc:Choice>
      <mc:Fallback xmlns="">
        <xdr:sp macro="" textlink="">
          <xdr:nvSpPr>
            <xdr:cNvPr id="0" name=""/>
            <xdr:cNvSpPr>
              <a:spLocks noTextEdit="1"/>
            </xdr:cNvSpPr>
          </xdr:nvSpPr>
          <xdr:spPr>
            <a:xfrm>
              <a:off x="1866900" y="6964680"/>
              <a:ext cx="4663440" cy="338328"/>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4</xdr:col>
      <xdr:colOff>256540</xdr:colOff>
      <xdr:row>16</xdr:row>
      <xdr:rowOff>142106</xdr:rowOff>
    </xdr:from>
    <xdr:to>
      <xdr:col>5</xdr:col>
      <xdr:colOff>388620</xdr:colOff>
      <xdr:row>18</xdr:row>
      <xdr:rowOff>3464</xdr:rowOff>
    </xdr:to>
    <xdr:sp macro="" textlink="Processing!H14">
      <xdr:nvSpPr>
        <xdr:cNvPr id="41" name="TextBox 23">
          <a:extLst>
            <a:ext uri="{FF2B5EF4-FFF2-40B4-BE49-F238E27FC236}">
              <a16:creationId xmlns:a16="http://schemas.microsoft.com/office/drawing/2014/main" id="{00000000-0008-0000-0000-000029000000}"/>
            </a:ext>
          </a:extLst>
        </xdr:cNvPr>
        <xdr:cNvSpPr txBox="1"/>
      </xdr:nvSpPr>
      <xdr:spPr>
        <a:xfrm>
          <a:off x="2694940" y="3079270"/>
          <a:ext cx="741680" cy="22850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1048B030-D77C-4E90-B246-C580D1DB5BFB}" type="TxLink">
            <a:rPr lang="en-US" sz="1000" b="1" kern="1200">
              <a:solidFill>
                <a:srgbClr val="66FFFF"/>
              </a:solidFill>
              <a:latin typeface="+mn-lt"/>
              <a:ea typeface="+mn-ea"/>
              <a:cs typeface="+mn-cs"/>
            </a:rPr>
            <a:pPr marL="0" indent="0" algn="l" defTabSz="914400" rtl="0" eaLnBrk="1" latinLnBrk="0" hangingPunct="1"/>
            <a:t>+$1.6k</a:t>
          </a:fld>
          <a:endParaRPr lang="ru-RU" sz="1000" b="1" kern="1200">
            <a:solidFill>
              <a:srgbClr val="66FFFF"/>
            </a:solidFill>
            <a:latin typeface="+mn-lt"/>
            <a:ea typeface="+mn-ea"/>
            <a:cs typeface="+mn-cs"/>
          </a:endParaRPr>
        </a:p>
      </xdr:txBody>
    </xdr:sp>
    <xdr:clientData/>
  </xdr:twoCellAnchor>
  <xdr:twoCellAnchor>
    <xdr:from>
      <xdr:col>7</xdr:col>
      <xdr:colOff>544830</xdr:colOff>
      <xdr:row>2</xdr:row>
      <xdr:rowOff>58882</xdr:rowOff>
    </xdr:from>
    <xdr:to>
      <xdr:col>9</xdr:col>
      <xdr:colOff>293370</xdr:colOff>
      <xdr:row>4</xdr:row>
      <xdr:rowOff>3464</xdr:rowOff>
    </xdr:to>
    <xdr:sp macro="" textlink="">
      <xdr:nvSpPr>
        <xdr:cNvPr id="3" name="Rectangle: Rounded Corners 2">
          <a:extLst>
            <a:ext uri="{FF2B5EF4-FFF2-40B4-BE49-F238E27FC236}">
              <a16:creationId xmlns:a16="http://schemas.microsoft.com/office/drawing/2014/main" id="{106F00C9-CEB5-4700-95E3-9BB1E421527D}"/>
            </a:ext>
          </a:extLst>
        </xdr:cNvPr>
        <xdr:cNvSpPr/>
      </xdr:nvSpPr>
      <xdr:spPr>
        <a:xfrm>
          <a:off x="4812030" y="424642"/>
          <a:ext cx="967740" cy="310342"/>
        </a:xfrm>
        <a:prstGeom prst="roundRect">
          <a:avLst>
            <a:gd name="adj" fmla="val 49653"/>
          </a:avLst>
        </a:prstGeom>
        <a:gradFill flip="none" rotWithShape="1">
          <a:gsLst>
            <a:gs pos="18000">
              <a:srgbClr val="003760"/>
            </a:gs>
            <a:gs pos="90000">
              <a:srgbClr val="003964"/>
            </a:gs>
          </a:gsLst>
          <a:path path="circle">
            <a:fillToRect l="50000" t="-80000" r="50000" b="180000"/>
          </a:path>
          <a:tileRect/>
        </a:gradFill>
        <a:ln w="9525">
          <a:solidFill>
            <a:srgbClr val="66FFFF"/>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050" kern="1200">
              <a:solidFill>
                <a:srgbClr val="66FFFF"/>
              </a:solidFill>
              <a:latin typeface="+mn-lt"/>
              <a:ea typeface="+mn-ea"/>
              <a:cs typeface="+mn-cs"/>
            </a:rPr>
            <a:t>Dashboard</a:t>
          </a:r>
          <a:endParaRPr lang="ru-RU" sz="1050" kern="1200">
            <a:solidFill>
              <a:srgbClr val="66FFFF"/>
            </a:solidFill>
            <a:latin typeface="+mn-lt"/>
            <a:ea typeface="+mn-ea"/>
            <a:cs typeface="+mn-cs"/>
          </a:endParaRPr>
        </a:p>
      </xdr:txBody>
    </xdr:sp>
    <xdr:clientData/>
  </xdr:twoCellAnchor>
  <xdr:twoCellAnchor>
    <xdr:from>
      <xdr:col>12</xdr:col>
      <xdr:colOff>41910</xdr:colOff>
      <xdr:row>2</xdr:row>
      <xdr:rowOff>58882</xdr:rowOff>
    </xdr:from>
    <xdr:to>
      <xdr:col>13</xdr:col>
      <xdr:colOff>400050</xdr:colOff>
      <xdr:row>4</xdr:row>
      <xdr:rowOff>3464</xdr:rowOff>
    </xdr:to>
    <xdr:sp macro="" textlink="">
      <xdr:nvSpPr>
        <xdr:cNvPr id="132" name="Rectangle: Rounded Corners 131">
          <a:hlinkClick xmlns:r="http://schemas.openxmlformats.org/officeDocument/2006/relationships" r:id="rId26"/>
          <a:extLst>
            <a:ext uri="{FF2B5EF4-FFF2-40B4-BE49-F238E27FC236}">
              <a16:creationId xmlns:a16="http://schemas.microsoft.com/office/drawing/2014/main" id="{DD87945B-3F9A-0236-6379-1CED47B3979E}"/>
            </a:ext>
          </a:extLst>
        </xdr:cNvPr>
        <xdr:cNvSpPr/>
      </xdr:nvSpPr>
      <xdr:spPr>
        <a:xfrm>
          <a:off x="7357110" y="424642"/>
          <a:ext cx="967740" cy="310342"/>
        </a:xfrm>
        <a:prstGeom prst="roundRect">
          <a:avLst>
            <a:gd name="adj" fmla="val 49653"/>
          </a:avLst>
        </a:prstGeom>
        <a:solidFill>
          <a:srgbClr val="212743"/>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BEFBFF"/>
              </a:solidFill>
              <a:effectLst/>
              <a:latin typeface="+mn-lt"/>
              <a:ea typeface="+mn-ea"/>
              <a:cs typeface="+mn-cs"/>
            </a:rPr>
            <a:t>Costs</a:t>
          </a:r>
          <a:endParaRPr lang="ru-RU" sz="1050" b="0" kern="1200">
            <a:solidFill>
              <a:srgbClr val="BEFBFF"/>
            </a:solidFill>
            <a:latin typeface="+mn-lt"/>
            <a:ea typeface="+mn-ea"/>
            <a:cs typeface="+mn-cs"/>
          </a:endParaRPr>
        </a:p>
      </xdr:txBody>
    </xdr:sp>
    <xdr:clientData/>
  </xdr:twoCellAnchor>
  <xdr:twoCellAnchor>
    <xdr:from>
      <xdr:col>3</xdr:col>
      <xdr:colOff>15240</xdr:colOff>
      <xdr:row>2</xdr:row>
      <xdr:rowOff>36467</xdr:rowOff>
    </xdr:from>
    <xdr:to>
      <xdr:col>3</xdr:col>
      <xdr:colOff>397894</xdr:colOff>
      <xdr:row>4</xdr:row>
      <xdr:rowOff>68580</xdr:rowOff>
    </xdr:to>
    <xdr:grpSp>
      <xdr:nvGrpSpPr>
        <xdr:cNvPr id="158" name="Group 157">
          <a:extLst>
            <a:ext uri="{FF2B5EF4-FFF2-40B4-BE49-F238E27FC236}">
              <a16:creationId xmlns:a16="http://schemas.microsoft.com/office/drawing/2014/main" id="{B29A3A7B-7DEF-FFDF-3A51-43E831321E59}"/>
            </a:ext>
          </a:extLst>
        </xdr:cNvPr>
        <xdr:cNvGrpSpPr/>
      </xdr:nvGrpSpPr>
      <xdr:grpSpPr>
        <a:xfrm>
          <a:off x="1786890" y="417467"/>
          <a:ext cx="382654" cy="413113"/>
          <a:chOff x="259080" y="2584068"/>
          <a:chExt cx="995827" cy="1035432"/>
        </a:xfrm>
      </xdr:grpSpPr>
      <xdr:pic>
        <xdr:nvPicPr>
          <xdr:cNvPr id="154" name="Graphic 153" descr="Signal with solid fill">
            <a:extLst>
              <a:ext uri="{FF2B5EF4-FFF2-40B4-BE49-F238E27FC236}">
                <a16:creationId xmlns:a16="http://schemas.microsoft.com/office/drawing/2014/main" id="{63A2DF42-2959-1922-C7B1-A3B59CFA58AE}"/>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259080" y="2705100"/>
            <a:ext cx="914400" cy="914400"/>
          </a:xfrm>
          <a:prstGeom prst="rect">
            <a:avLst/>
          </a:prstGeom>
        </xdr:spPr>
      </xdr:pic>
      <xdr:pic>
        <xdr:nvPicPr>
          <xdr:cNvPr id="152" name="Graphic 151" descr="Back with solid fill">
            <a:extLst>
              <a:ext uri="{FF2B5EF4-FFF2-40B4-BE49-F238E27FC236}">
                <a16:creationId xmlns:a16="http://schemas.microsoft.com/office/drawing/2014/main" id="{85D5A664-D224-CA0C-1430-5FB510A24B39}"/>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rot="7316941">
            <a:off x="282739" y="2584068"/>
            <a:ext cx="972168" cy="972168"/>
          </a:xfrm>
          <a:prstGeom prst="rect">
            <a:avLst/>
          </a:prstGeom>
        </xdr:spPr>
      </xdr:pic>
      <xdr:pic>
        <xdr:nvPicPr>
          <xdr:cNvPr id="157" name="Graphic 156" descr="Flying Money with solid fill">
            <a:extLst>
              <a:ext uri="{FF2B5EF4-FFF2-40B4-BE49-F238E27FC236}">
                <a16:creationId xmlns:a16="http://schemas.microsoft.com/office/drawing/2014/main" id="{8C22B042-8D81-144F-C9EF-B3694B211089}"/>
              </a:ext>
            </a:extLst>
          </xdr:cNvPr>
          <xdr:cNvPicPr>
            <a:picLocks noChangeAspect="1"/>
          </xdr:cNvPicPr>
        </xdr:nvPicPr>
        <xdr:blipFill>
          <a:blip xmlns:r="http://schemas.openxmlformats.org/officeDocument/2006/relationships" r:embed="rId31">
            <a:extLst>
              <a:ext uri="{96DAC541-7B7A-43D3-8B79-37D633B846F1}">
                <asvg:svgBlip xmlns:asvg="http://schemas.microsoft.com/office/drawing/2016/SVG/main" r:embed="rId32"/>
              </a:ext>
            </a:extLst>
          </a:blip>
          <a:stretch>
            <a:fillRect/>
          </a:stretch>
        </xdr:blipFill>
        <xdr:spPr>
          <a:xfrm>
            <a:off x="259080" y="2667001"/>
            <a:ext cx="525780" cy="525781"/>
          </a:xfrm>
          <a:prstGeom prst="rect">
            <a:avLst/>
          </a:prstGeom>
        </xdr:spPr>
      </xdr:pic>
    </xdr:grpSp>
    <xdr:clientData/>
  </xdr:twoCellAnchor>
  <xdr:twoCellAnchor>
    <xdr:from>
      <xdr:col>3</xdr:col>
      <xdr:colOff>361406</xdr:colOff>
      <xdr:row>2</xdr:row>
      <xdr:rowOff>77289</xdr:rowOff>
    </xdr:from>
    <xdr:to>
      <xdr:col>6</xdr:col>
      <xdr:colOff>403860</xdr:colOff>
      <xdr:row>4</xdr:row>
      <xdr:rowOff>68580</xdr:rowOff>
    </xdr:to>
    <xdr:sp macro="" textlink="">
      <xdr:nvSpPr>
        <xdr:cNvPr id="159" name="TextBox 158">
          <a:extLst>
            <a:ext uri="{FF2B5EF4-FFF2-40B4-BE49-F238E27FC236}">
              <a16:creationId xmlns:a16="http://schemas.microsoft.com/office/drawing/2014/main" id="{4DD0ECC1-0E2A-EB94-82F0-D369382C89E2}"/>
            </a:ext>
          </a:extLst>
        </xdr:cNvPr>
        <xdr:cNvSpPr txBox="1"/>
      </xdr:nvSpPr>
      <xdr:spPr>
        <a:xfrm>
          <a:off x="2190206" y="443049"/>
          <a:ext cx="1871254" cy="357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pl-PL" sz="1800" b="1">
              <a:solidFill>
                <a:srgbClr val="BFFAFF"/>
              </a:solidFill>
            </a:rPr>
            <a:t>Personal Finance</a:t>
          </a:r>
          <a:endParaRPr lang="ru-RU" sz="1800" b="1">
            <a:solidFill>
              <a:srgbClr val="BFFAFF"/>
            </a:solidFill>
          </a:endParaRPr>
        </a:p>
      </xdr:txBody>
    </xdr:sp>
    <xdr:clientData/>
  </xdr:twoCellAnchor>
  <xdr:twoCellAnchor>
    <xdr:from>
      <xdr:col>9</xdr:col>
      <xdr:colOff>598170</xdr:colOff>
      <xdr:row>2</xdr:row>
      <xdr:rowOff>58882</xdr:rowOff>
    </xdr:from>
    <xdr:to>
      <xdr:col>11</xdr:col>
      <xdr:colOff>346710</xdr:colOff>
      <xdr:row>4</xdr:row>
      <xdr:rowOff>3464</xdr:rowOff>
    </xdr:to>
    <xdr:sp macro="" textlink="Processing!F26">
      <xdr:nvSpPr>
        <xdr:cNvPr id="161" name="Rectangle: Rounded Corners 160">
          <a:hlinkClick xmlns:r="http://schemas.openxmlformats.org/officeDocument/2006/relationships" r:id="rId33"/>
          <a:extLst>
            <a:ext uri="{FF2B5EF4-FFF2-40B4-BE49-F238E27FC236}">
              <a16:creationId xmlns:a16="http://schemas.microsoft.com/office/drawing/2014/main" id="{3893B2CE-CAB8-19B7-D150-1E802FE6BEC3}"/>
            </a:ext>
          </a:extLst>
        </xdr:cNvPr>
        <xdr:cNvSpPr/>
      </xdr:nvSpPr>
      <xdr:spPr>
        <a:xfrm>
          <a:off x="6084570" y="424642"/>
          <a:ext cx="967740" cy="310342"/>
        </a:xfrm>
        <a:prstGeom prst="roundRect">
          <a:avLst>
            <a:gd name="adj" fmla="val 49653"/>
          </a:avLst>
        </a:prstGeom>
        <a:solidFill>
          <a:srgbClr val="212743"/>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F7ACD383-DBBD-41C1-8129-D552369CE456}" type="TxLink">
            <a:rPr lang="en-US" sz="1100" b="0" i="0" u="none" strike="noStrike" kern="1200">
              <a:solidFill>
                <a:srgbClr val="BEFBFF"/>
              </a:solidFill>
              <a:latin typeface="Aptos Narrow"/>
              <a:ea typeface="+mn-ea"/>
              <a:cs typeface="+mn-cs"/>
            </a:rPr>
            <a:pPr marL="0" indent="0" algn="ctr" defTabSz="914400" rtl="0" eaLnBrk="1" latinLnBrk="0" hangingPunct="1"/>
            <a:t>Structure</a:t>
          </a:fld>
          <a:endParaRPr lang="ru-RU" sz="1050" b="0" kern="1200">
            <a:solidFill>
              <a:srgbClr val="BEFBFF"/>
            </a:solidFill>
            <a:latin typeface="+mn-lt"/>
            <a:ea typeface="+mn-ea"/>
            <a:cs typeface="+mn-cs"/>
          </a:endParaRPr>
        </a:p>
      </xdr:txBody>
    </xdr:sp>
    <xdr:clientData/>
  </xdr:twoCellAnchor>
  <xdr:twoCellAnchor>
    <xdr:from>
      <xdr:col>14</xdr:col>
      <xdr:colOff>95250</xdr:colOff>
      <xdr:row>2</xdr:row>
      <xdr:rowOff>58882</xdr:rowOff>
    </xdr:from>
    <xdr:to>
      <xdr:col>15</xdr:col>
      <xdr:colOff>453390</xdr:colOff>
      <xdr:row>4</xdr:row>
      <xdr:rowOff>3464</xdr:rowOff>
    </xdr:to>
    <xdr:sp macro="" textlink="">
      <xdr:nvSpPr>
        <xdr:cNvPr id="162" name="Rectangle: Rounded Corners 161">
          <a:hlinkClick xmlns:r="http://schemas.openxmlformats.org/officeDocument/2006/relationships" r:id="rId34"/>
          <a:extLst>
            <a:ext uri="{FF2B5EF4-FFF2-40B4-BE49-F238E27FC236}">
              <a16:creationId xmlns:a16="http://schemas.microsoft.com/office/drawing/2014/main" id="{8AEEE9BE-1F25-42B1-67E6-239D8D16AC56}"/>
            </a:ext>
          </a:extLst>
        </xdr:cNvPr>
        <xdr:cNvSpPr/>
      </xdr:nvSpPr>
      <xdr:spPr>
        <a:xfrm>
          <a:off x="8629650" y="424642"/>
          <a:ext cx="967740" cy="310342"/>
        </a:xfrm>
        <a:prstGeom prst="roundRect">
          <a:avLst>
            <a:gd name="adj" fmla="val 49653"/>
          </a:avLst>
        </a:prstGeom>
        <a:solidFill>
          <a:srgbClr val="212743"/>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pl-PL" sz="1100" b="0">
              <a:solidFill>
                <a:srgbClr val="BEFBFF"/>
              </a:solidFill>
              <a:effectLst/>
              <a:latin typeface="+mn-lt"/>
              <a:ea typeface="+mn-ea"/>
              <a:cs typeface="+mn-cs"/>
            </a:rPr>
            <a:t>Budget</a:t>
          </a:r>
          <a:endParaRPr lang="ru-RU" sz="1050" b="0" kern="1200">
            <a:solidFill>
              <a:srgbClr val="BEFBFF"/>
            </a:solidFill>
            <a:latin typeface="+mn-lt"/>
            <a:ea typeface="+mn-ea"/>
            <a:cs typeface="+mn-cs"/>
          </a:endParaRPr>
        </a:p>
      </xdr:txBody>
    </xdr:sp>
    <xdr:clientData/>
  </xdr:twoCellAnchor>
  <xdr:twoCellAnchor>
    <xdr:from>
      <xdr:col>0</xdr:col>
      <xdr:colOff>7620</xdr:colOff>
      <xdr:row>0</xdr:row>
      <xdr:rowOff>0</xdr:rowOff>
    </xdr:from>
    <xdr:to>
      <xdr:col>1</xdr:col>
      <xdr:colOff>91440</xdr:colOff>
      <xdr:row>1</xdr:row>
      <xdr:rowOff>83820</xdr:rowOff>
    </xdr:to>
    <xdr:sp macro="" textlink="">
      <xdr:nvSpPr>
        <xdr:cNvPr id="164" name="Rectangle 163">
          <a:extLst>
            <a:ext uri="{FF2B5EF4-FFF2-40B4-BE49-F238E27FC236}">
              <a16:creationId xmlns:a16="http://schemas.microsoft.com/office/drawing/2014/main" id="{78CB6127-AE60-4B21-7E09-220CBE031F08}"/>
            </a:ext>
          </a:extLst>
        </xdr:cNvPr>
        <xdr:cNvSpPr/>
      </xdr:nvSpPr>
      <xdr:spPr>
        <a:xfrm>
          <a:off x="7620" y="0"/>
          <a:ext cx="693420" cy="266700"/>
        </a:xfrm>
        <a:prstGeom prst="rect">
          <a:avLst/>
        </a:prstGeom>
        <a:solidFill>
          <a:srgbClr val="7088A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22</xdr:col>
      <xdr:colOff>212160</xdr:colOff>
      <xdr:row>1</xdr:row>
      <xdr:rowOff>0</xdr:rowOff>
    </xdr:from>
    <xdr:to>
      <xdr:col>22</xdr:col>
      <xdr:colOff>486480</xdr:colOff>
      <xdr:row>2</xdr:row>
      <xdr:rowOff>91440</xdr:rowOff>
    </xdr:to>
    <xdr:pic>
      <xdr:nvPicPr>
        <xdr:cNvPr id="180" name="Graphic 179" descr="Partial sun with solid fill">
          <a:extLst>
            <a:ext uri="{FF2B5EF4-FFF2-40B4-BE49-F238E27FC236}">
              <a16:creationId xmlns:a16="http://schemas.microsoft.com/office/drawing/2014/main" id="{CE19C19B-2EE2-8FE4-4A9A-FD898FF3AA26}"/>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13623360" y="182880"/>
          <a:ext cx="274320" cy="274320"/>
        </a:xfrm>
        <a:prstGeom prst="rect">
          <a:avLst/>
        </a:prstGeom>
      </xdr:spPr>
    </xdr:pic>
    <xdr:clientData/>
  </xdr:twoCellAnchor>
  <xdr:twoCellAnchor>
    <xdr:from>
      <xdr:col>21</xdr:col>
      <xdr:colOff>426720</xdr:colOff>
      <xdr:row>1</xdr:row>
      <xdr:rowOff>0</xdr:rowOff>
    </xdr:from>
    <xdr:to>
      <xdr:col>22</xdr:col>
      <xdr:colOff>91440</xdr:colOff>
      <xdr:row>2</xdr:row>
      <xdr:rowOff>91440</xdr:rowOff>
    </xdr:to>
    <xdr:pic>
      <xdr:nvPicPr>
        <xdr:cNvPr id="181" name="Graphic 180" descr="Moon with solid fill">
          <a:hlinkClick xmlns:r="http://schemas.openxmlformats.org/officeDocument/2006/relationships" r:id="rId37"/>
          <a:extLst>
            <a:ext uri="{FF2B5EF4-FFF2-40B4-BE49-F238E27FC236}">
              <a16:creationId xmlns:a16="http://schemas.microsoft.com/office/drawing/2014/main" id="{18277437-9AA5-99C6-07B0-93BE9CDB1518}"/>
            </a:ext>
          </a:extLst>
        </xdr:cNvPr>
        <xdr:cNvPicPr>
          <a:picLocks noChangeAspect="1"/>
        </xdr:cNvPicPr>
      </xdr:nvPicPr>
      <xdr:blipFill>
        <a:blip xmlns:r="http://schemas.openxmlformats.org/officeDocument/2006/relationships" r:embed="rId38">
          <a:extLst>
            <a:ext uri="{96DAC541-7B7A-43D3-8B79-37D633B846F1}">
              <asvg:svgBlip xmlns:asvg="http://schemas.microsoft.com/office/drawing/2016/SVG/main" r:embed="rId39"/>
            </a:ext>
          </a:extLst>
        </a:blip>
        <a:stretch>
          <a:fillRect/>
        </a:stretch>
      </xdr:blipFill>
      <xdr:spPr>
        <a:xfrm>
          <a:off x="13228320" y="182880"/>
          <a:ext cx="274320" cy="274320"/>
        </a:xfrm>
        <a:prstGeom prst="rect">
          <a:avLst/>
        </a:prstGeom>
      </xdr:spPr>
    </xdr:pic>
    <xdr:clientData/>
  </xdr:twoCellAnchor>
  <xdr:twoCellAnchor>
    <xdr:from>
      <xdr:col>22</xdr:col>
      <xdr:colOff>607200</xdr:colOff>
      <xdr:row>1</xdr:row>
      <xdr:rowOff>0</xdr:rowOff>
    </xdr:from>
    <xdr:to>
      <xdr:col>23</xdr:col>
      <xdr:colOff>271920</xdr:colOff>
      <xdr:row>2</xdr:row>
      <xdr:rowOff>91440</xdr:rowOff>
    </xdr:to>
    <xdr:pic>
      <xdr:nvPicPr>
        <xdr:cNvPr id="182" name="Graphic 181" descr="Sun with solid fill">
          <a:hlinkClick xmlns:r="http://schemas.openxmlformats.org/officeDocument/2006/relationships" r:id="rId40"/>
          <a:extLst>
            <a:ext uri="{FF2B5EF4-FFF2-40B4-BE49-F238E27FC236}">
              <a16:creationId xmlns:a16="http://schemas.microsoft.com/office/drawing/2014/main" id="{2E7ED2C0-5D76-77D0-6474-854232C3F8E5}"/>
            </a:ext>
          </a:extLst>
        </xdr:cNvPr>
        <xdr:cNvPicPr>
          <a:picLocks noChangeAspect="1"/>
        </xdr:cNvPicPr>
      </xdr:nvPicPr>
      <xdr:blipFill>
        <a:blip xmlns:r="http://schemas.openxmlformats.org/officeDocument/2006/relationships" r:embed="rId41">
          <a:extLst>
            <a:ext uri="{96DAC541-7B7A-43D3-8B79-37D633B846F1}">
              <asvg:svgBlip xmlns:asvg="http://schemas.microsoft.com/office/drawing/2016/SVG/main" r:embed="rId42"/>
            </a:ext>
          </a:extLst>
        </a:blip>
        <a:stretch>
          <a:fillRect/>
        </a:stretch>
      </xdr:blipFill>
      <xdr:spPr>
        <a:xfrm>
          <a:off x="14018400" y="182880"/>
          <a:ext cx="274320" cy="2743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190500</xdr:colOff>
      <xdr:row>1</xdr:row>
      <xdr:rowOff>45720</xdr:rowOff>
    </xdr:from>
    <xdr:to>
      <xdr:col>21</xdr:col>
      <xdr:colOff>38100</xdr:colOff>
      <xdr:row>41</xdr:row>
      <xdr:rowOff>45720</xdr:rowOff>
    </xdr:to>
    <xdr:sp macro="" textlink="">
      <xdr:nvSpPr>
        <xdr:cNvPr id="2" name="Rectangle: Rounded Corners 1">
          <a:extLst>
            <a:ext uri="{FF2B5EF4-FFF2-40B4-BE49-F238E27FC236}">
              <a16:creationId xmlns:a16="http://schemas.microsoft.com/office/drawing/2014/main" id="{769CB529-7D21-4661-B6FA-92B25CB942EA}"/>
            </a:ext>
          </a:extLst>
        </xdr:cNvPr>
        <xdr:cNvSpPr/>
      </xdr:nvSpPr>
      <xdr:spPr>
        <a:xfrm>
          <a:off x="1409700" y="228600"/>
          <a:ext cx="11430000" cy="7315200"/>
        </a:xfrm>
        <a:prstGeom prst="roundRect">
          <a:avLst>
            <a:gd name="adj" fmla="val 4725"/>
          </a:avLst>
        </a:prstGeom>
        <a:gradFill flip="none" rotWithShape="1">
          <a:gsLst>
            <a:gs pos="0">
              <a:srgbClr val="9FB0C8"/>
            </a:gs>
            <a:gs pos="100000">
              <a:srgbClr val="8DA0BD"/>
            </a:gs>
          </a:gsLst>
          <a:path path="circle">
            <a:fillToRect r="100000" b="100000"/>
          </a:path>
          <a:tileRect l="-100000" t="-100000"/>
        </a:gradFill>
        <a:ln>
          <a:noFill/>
        </a:ln>
        <a:effectLst>
          <a:outerShdw blurRad="698500" dist="127000" dir="2700000" algn="tl" rotWithShape="0">
            <a:srgbClr val="3D506B">
              <a:alpha val="9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190500</xdr:colOff>
      <xdr:row>1</xdr:row>
      <xdr:rowOff>45720</xdr:rowOff>
    </xdr:from>
    <xdr:to>
      <xdr:col>21</xdr:col>
      <xdr:colOff>38100</xdr:colOff>
      <xdr:row>5</xdr:row>
      <xdr:rowOff>0</xdr:rowOff>
    </xdr:to>
    <xdr:sp macro="" textlink="">
      <xdr:nvSpPr>
        <xdr:cNvPr id="3" name="Freeform: Shape 2">
          <a:extLst>
            <a:ext uri="{FF2B5EF4-FFF2-40B4-BE49-F238E27FC236}">
              <a16:creationId xmlns:a16="http://schemas.microsoft.com/office/drawing/2014/main" id="{82F8A276-2AF3-4239-954B-0394B8CC8724}"/>
            </a:ext>
          </a:extLst>
        </xdr:cNvPr>
        <xdr:cNvSpPr/>
      </xdr:nvSpPr>
      <xdr:spPr>
        <a:xfrm>
          <a:off x="1409700" y="228600"/>
          <a:ext cx="11430000" cy="685800"/>
        </a:xfrm>
        <a:custGeom>
          <a:avLst/>
          <a:gdLst>
            <a:gd name="csX0" fmla="*/ 346723 w 11376660"/>
            <a:gd name="csY0" fmla="*/ 0 h 685800"/>
            <a:gd name="csX1" fmla="*/ 11029937 w 11376660"/>
            <a:gd name="csY1" fmla="*/ 0 h 685800"/>
            <a:gd name="csX2" fmla="*/ 11376660 w 11376660"/>
            <a:gd name="csY2" fmla="*/ 346723 h 685800"/>
            <a:gd name="csX3" fmla="*/ 11376660 w 11376660"/>
            <a:gd name="csY3" fmla="*/ 685800 h 685800"/>
            <a:gd name="csX4" fmla="*/ 0 w 11376660"/>
            <a:gd name="csY4" fmla="*/ 685800 h 685800"/>
            <a:gd name="csX5" fmla="*/ 0 w 11376660"/>
            <a:gd name="csY5" fmla="*/ 346723 h 685800"/>
            <a:gd name="csX6" fmla="*/ 346723 w 11376660"/>
            <a:gd name="csY6" fmla="*/ 0 h 685800"/>
          </a:gdLst>
          <a:ahLst/>
          <a:cxnLst>
            <a:cxn ang="0">
              <a:pos x="csX0" y="csY0"/>
            </a:cxn>
            <a:cxn ang="0">
              <a:pos x="csX1" y="csY1"/>
            </a:cxn>
            <a:cxn ang="0">
              <a:pos x="csX2" y="csY2"/>
            </a:cxn>
            <a:cxn ang="0">
              <a:pos x="csX3" y="csY3"/>
            </a:cxn>
            <a:cxn ang="0">
              <a:pos x="csX4" y="csY4"/>
            </a:cxn>
            <a:cxn ang="0">
              <a:pos x="csX5" y="csY5"/>
            </a:cxn>
            <a:cxn ang="0">
              <a:pos x="csX6" y="csY6"/>
            </a:cxn>
          </a:cxnLst>
          <a:rect l="l" t="t" r="r" b="b"/>
          <a:pathLst>
            <a:path w="11376660" h="685800">
              <a:moveTo>
                <a:pt x="346723" y="0"/>
              </a:moveTo>
              <a:lnTo>
                <a:pt x="11029937" y="0"/>
              </a:lnTo>
              <a:cubicBezTo>
                <a:pt x="11221427" y="0"/>
                <a:pt x="11376660" y="155233"/>
                <a:pt x="11376660" y="346723"/>
              </a:cubicBezTo>
              <a:lnTo>
                <a:pt x="11376660" y="685800"/>
              </a:lnTo>
              <a:lnTo>
                <a:pt x="0" y="685800"/>
              </a:lnTo>
              <a:lnTo>
                <a:pt x="0" y="346723"/>
              </a:lnTo>
              <a:cubicBezTo>
                <a:pt x="0" y="155233"/>
                <a:pt x="155233" y="0"/>
                <a:pt x="346723" y="0"/>
              </a:cubicBezTo>
              <a:close/>
            </a:path>
          </a:pathLst>
        </a:custGeom>
        <a:gradFill flip="none" rotWithShape="1">
          <a:gsLst>
            <a:gs pos="0">
              <a:srgbClr val="212743"/>
            </a:gs>
            <a:gs pos="100000">
              <a:srgbClr val="202644"/>
            </a:gs>
          </a:gsLst>
          <a:lin ang="540000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indent="0" algn="l" defTabSz="914400" rtl="0" eaLnBrk="1" latinLnBrk="0" hangingPunct="1">
            <a:defRPr sz="1100" kern="1200">
              <a:solidFill>
                <a:schemeClr val="lt1"/>
              </a:solidFill>
              <a:latin typeface="+mn-lt"/>
              <a:ea typeface="+mn-ea"/>
              <a:cs typeface="+mn-cs"/>
            </a:defRPr>
          </a:lvl1pPr>
          <a:lvl2pPr marL="457200" indent="0" algn="l" defTabSz="914400" rtl="0" eaLnBrk="1" latinLnBrk="0" hangingPunct="1">
            <a:defRPr sz="1100" kern="1200">
              <a:solidFill>
                <a:schemeClr val="lt1"/>
              </a:solidFill>
              <a:latin typeface="+mn-lt"/>
              <a:ea typeface="+mn-ea"/>
              <a:cs typeface="+mn-cs"/>
            </a:defRPr>
          </a:lvl2pPr>
          <a:lvl3pPr marL="914400" indent="0" algn="l" defTabSz="914400" rtl="0" eaLnBrk="1" latinLnBrk="0" hangingPunct="1">
            <a:defRPr sz="1100" kern="1200">
              <a:solidFill>
                <a:schemeClr val="lt1"/>
              </a:solidFill>
              <a:latin typeface="+mn-lt"/>
              <a:ea typeface="+mn-ea"/>
              <a:cs typeface="+mn-cs"/>
            </a:defRPr>
          </a:lvl3pPr>
          <a:lvl4pPr marL="1371600" indent="0" algn="l" defTabSz="914400" rtl="0" eaLnBrk="1" latinLnBrk="0" hangingPunct="1">
            <a:defRPr sz="1100" kern="1200">
              <a:solidFill>
                <a:schemeClr val="lt1"/>
              </a:solidFill>
              <a:latin typeface="+mn-lt"/>
              <a:ea typeface="+mn-ea"/>
              <a:cs typeface="+mn-cs"/>
            </a:defRPr>
          </a:lvl4pPr>
          <a:lvl5pPr marL="1828800" indent="0" algn="l" defTabSz="914400" rtl="0" eaLnBrk="1" latinLnBrk="0" hangingPunct="1">
            <a:defRPr sz="1100" kern="1200">
              <a:solidFill>
                <a:schemeClr val="lt1"/>
              </a:solidFill>
              <a:latin typeface="+mn-lt"/>
              <a:ea typeface="+mn-ea"/>
              <a:cs typeface="+mn-cs"/>
            </a:defRPr>
          </a:lvl5pPr>
          <a:lvl6pPr marL="2286000" indent="0" algn="l" defTabSz="914400" rtl="0" eaLnBrk="1" latinLnBrk="0" hangingPunct="1">
            <a:defRPr sz="1100" kern="1200">
              <a:solidFill>
                <a:schemeClr val="lt1"/>
              </a:solidFill>
              <a:latin typeface="+mn-lt"/>
              <a:ea typeface="+mn-ea"/>
              <a:cs typeface="+mn-cs"/>
            </a:defRPr>
          </a:lvl6pPr>
          <a:lvl7pPr marL="2743200" indent="0" algn="l" defTabSz="914400" rtl="0" eaLnBrk="1" latinLnBrk="0" hangingPunct="1">
            <a:defRPr sz="1100" kern="1200">
              <a:solidFill>
                <a:schemeClr val="lt1"/>
              </a:solidFill>
              <a:latin typeface="+mn-lt"/>
              <a:ea typeface="+mn-ea"/>
              <a:cs typeface="+mn-cs"/>
            </a:defRPr>
          </a:lvl7pPr>
          <a:lvl8pPr marL="3200400" indent="0" algn="l" defTabSz="914400" rtl="0" eaLnBrk="1" latinLnBrk="0" hangingPunct="1">
            <a:defRPr sz="1100" kern="1200">
              <a:solidFill>
                <a:schemeClr val="lt1"/>
              </a:solidFill>
              <a:latin typeface="+mn-lt"/>
              <a:ea typeface="+mn-ea"/>
              <a:cs typeface="+mn-cs"/>
            </a:defRPr>
          </a:lvl8pPr>
          <a:lvl9pPr marL="3657600" indent="0" algn="l" defTabSz="914400" rtl="0" eaLnBrk="1" latinLnBrk="0" hangingPunct="1">
            <a:defRPr sz="11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491490</xdr:colOff>
      <xdr:row>6</xdr:row>
      <xdr:rowOff>106680</xdr:rowOff>
    </xdr:from>
    <xdr:to>
      <xdr:col>7</xdr:col>
      <xdr:colOff>186690</xdr:colOff>
      <xdr:row>29</xdr:row>
      <xdr:rowOff>106680</xdr:rowOff>
    </xdr:to>
    <xdr:sp macro="" textlink="">
      <xdr:nvSpPr>
        <xdr:cNvPr id="4" name="Rectangle: Rounded Corners 3">
          <a:extLst>
            <a:ext uri="{FF2B5EF4-FFF2-40B4-BE49-F238E27FC236}">
              <a16:creationId xmlns:a16="http://schemas.microsoft.com/office/drawing/2014/main" id="{E1FB3B76-79A0-4620-8236-0EE5E5B841FB}"/>
            </a:ext>
          </a:extLst>
        </xdr:cNvPr>
        <xdr:cNvSpPr/>
      </xdr:nvSpPr>
      <xdr:spPr>
        <a:xfrm>
          <a:off x="1710690" y="1203960"/>
          <a:ext cx="2743200" cy="4206240"/>
        </a:xfrm>
        <a:prstGeom prst="roundRect">
          <a:avLst>
            <a:gd name="adj" fmla="val 9762"/>
          </a:avLst>
        </a:prstGeom>
        <a:solidFill>
          <a:srgbClr val="F4F5FC"/>
        </a:soli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7</xdr:col>
      <xdr:colOff>468630</xdr:colOff>
      <xdr:row>21</xdr:row>
      <xdr:rowOff>76200</xdr:rowOff>
    </xdr:from>
    <xdr:to>
      <xdr:col>20</xdr:col>
      <xdr:colOff>316230</xdr:colOff>
      <xdr:row>40</xdr:row>
      <xdr:rowOff>30480</xdr:rowOff>
    </xdr:to>
    <xdr:sp macro="" textlink="">
      <xdr:nvSpPr>
        <xdr:cNvPr id="5" name="Rectangle: Rounded Corners 4">
          <a:extLst>
            <a:ext uri="{FF2B5EF4-FFF2-40B4-BE49-F238E27FC236}">
              <a16:creationId xmlns:a16="http://schemas.microsoft.com/office/drawing/2014/main" id="{0FA77118-EC2E-44B2-B705-5E7C29A85842}"/>
            </a:ext>
          </a:extLst>
        </xdr:cNvPr>
        <xdr:cNvSpPr/>
      </xdr:nvSpPr>
      <xdr:spPr>
        <a:xfrm>
          <a:off x="4735830" y="3916680"/>
          <a:ext cx="7772400" cy="3429000"/>
        </a:xfrm>
        <a:prstGeom prst="roundRect">
          <a:avLst>
            <a:gd name="adj" fmla="val 7312"/>
          </a:avLst>
        </a:prstGeom>
        <a:solidFill>
          <a:srgbClr val="F4F5FC"/>
        </a:soli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491490</xdr:colOff>
      <xdr:row>6</xdr:row>
      <xdr:rowOff>99060</xdr:rowOff>
    </xdr:from>
    <xdr:to>
      <xdr:col>7</xdr:col>
      <xdr:colOff>186690</xdr:colOff>
      <xdr:row>18</xdr:row>
      <xdr:rowOff>99060</xdr:rowOff>
    </xdr:to>
    <xdr:sp macro="" textlink="">
      <xdr:nvSpPr>
        <xdr:cNvPr id="6" name="Rectangle: Rounded Corners 5">
          <a:extLst>
            <a:ext uri="{FF2B5EF4-FFF2-40B4-BE49-F238E27FC236}">
              <a16:creationId xmlns:a16="http://schemas.microsoft.com/office/drawing/2014/main" id="{78C5B04B-61ED-42DC-9412-8784719430F4}"/>
            </a:ext>
          </a:extLst>
        </xdr:cNvPr>
        <xdr:cNvSpPr/>
      </xdr:nvSpPr>
      <xdr:spPr>
        <a:xfrm>
          <a:off x="1710690" y="1196340"/>
          <a:ext cx="2743200" cy="2194560"/>
        </a:xfrm>
        <a:prstGeom prst="roundRect">
          <a:avLst>
            <a:gd name="adj" fmla="val 12153"/>
          </a:avLst>
        </a:prstGeom>
        <a:gradFill flip="none" rotWithShape="1">
          <a:gsLst>
            <a:gs pos="0">
              <a:srgbClr val="004679"/>
            </a:gs>
            <a:gs pos="100000">
              <a:srgbClr val="181C3B"/>
            </a:gs>
          </a:gsLst>
          <a:path path="circle">
            <a:fillToRect l="50000" t="-80000" r="50000" b="180000"/>
          </a:path>
          <a:tileRect/>
        </a:gradFill>
        <a:ln>
          <a:noFill/>
        </a:ln>
        <a:effectLst>
          <a:outerShdw blurRad="127000" dist="127000" dir="5400000" sx="102000" sy="102000" algn="t" rotWithShape="0">
            <a:srgbClr val="3D506B">
              <a:alpha val="3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7</xdr:col>
      <xdr:colOff>488358</xdr:colOff>
      <xdr:row>6</xdr:row>
      <xdr:rowOff>106680</xdr:rowOff>
    </xdr:from>
    <xdr:to>
      <xdr:col>20</xdr:col>
      <xdr:colOff>339768</xdr:colOff>
      <xdr:row>19</xdr:row>
      <xdr:rowOff>152400</xdr:rowOff>
    </xdr:to>
    <xdr:sp macro="" textlink="">
      <xdr:nvSpPr>
        <xdr:cNvPr id="7" name="Rectangle: Rounded Corners 6">
          <a:extLst>
            <a:ext uri="{FF2B5EF4-FFF2-40B4-BE49-F238E27FC236}">
              <a16:creationId xmlns:a16="http://schemas.microsoft.com/office/drawing/2014/main" id="{E6184DE7-6291-48EB-BCCE-F95D467C3879}"/>
            </a:ext>
          </a:extLst>
        </xdr:cNvPr>
        <xdr:cNvSpPr/>
      </xdr:nvSpPr>
      <xdr:spPr>
        <a:xfrm>
          <a:off x="4755558" y="1203960"/>
          <a:ext cx="7776210" cy="2423160"/>
        </a:xfrm>
        <a:prstGeom prst="roundRect">
          <a:avLst>
            <a:gd name="adj" fmla="val 11200"/>
          </a:avLst>
        </a:prstGeom>
        <a:solidFill>
          <a:srgbClr val="F4F5FC"/>
        </a:soli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249282</xdr:colOff>
      <xdr:row>11</xdr:row>
      <xdr:rowOff>137160</xdr:rowOff>
    </xdr:from>
    <xdr:to>
      <xdr:col>7</xdr:col>
      <xdr:colOff>418011</xdr:colOff>
      <xdr:row>19</xdr:row>
      <xdr:rowOff>53340</xdr:rowOff>
    </xdr:to>
    <xdr:graphicFrame macro="">
      <xdr:nvGraphicFramePr>
        <xdr:cNvPr id="12" name="Chart 11">
          <a:extLst>
            <a:ext uri="{FF2B5EF4-FFF2-40B4-BE49-F238E27FC236}">
              <a16:creationId xmlns:a16="http://schemas.microsoft.com/office/drawing/2014/main" id="{F6FDE837-CC4C-479B-9B72-1DB909B0F4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254240</xdr:colOff>
      <xdr:row>7</xdr:row>
      <xdr:rowOff>98651</xdr:rowOff>
    </xdr:from>
    <xdr:to>
      <xdr:col>6</xdr:col>
      <xdr:colOff>590162</xdr:colOff>
      <xdr:row>9</xdr:row>
      <xdr:rowOff>74160</xdr:rowOff>
    </xdr:to>
    <xdr:grpSp>
      <xdr:nvGrpSpPr>
        <xdr:cNvPr id="13" name="Group 12">
          <a:extLst>
            <a:ext uri="{FF2B5EF4-FFF2-40B4-BE49-F238E27FC236}">
              <a16:creationId xmlns:a16="http://schemas.microsoft.com/office/drawing/2014/main" id="{F0485D24-DFBA-4C8E-AC28-E08107EB617E}"/>
            </a:ext>
          </a:extLst>
        </xdr:cNvPr>
        <xdr:cNvGrpSpPr/>
      </xdr:nvGrpSpPr>
      <xdr:grpSpPr>
        <a:xfrm>
          <a:off x="3797540" y="1432151"/>
          <a:ext cx="335922" cy="356509"/>
          <a:chOff x="8070843" y="2683351"/>
          <a:chExt cx="238257" cy="242052"/>
        </a:xfrm>
        <a:effectLst>
          <a:outerShdw blurRad="50800" dist="38100" dir="2700000" algn="tl" rotWithShape="0">
            <a:prstClr val="black">
              <a:alpha val="40000"/>
            </a:prstClr>
          </a:outerShdw>
        </a:effectLst>
      </xdr:grpSpPr>
      <xdr:sp macro="" textlink="">
        <xdr:nvSpPr>
          <xdr:cNvPr id="14" name="Rectangle: Rounded Corners 13">
            <a:extLst>
              <a:ext uri="{FF2B5EF4-FFF2-40B4-BE49-F238E27FC236}">
                <a16:creationId xmlns:a16="http://schemas.microsoft.com/office/drawing/2014/main" id="{6173DA37-A9D3-DF06-5543-ED68F198EF62}"/>
              </a:ext>
            </a:extLst>
          </xdr:cNvPr>
          <xdr:cNvSpPr/>
        </xdr:nvSpPr>
        <xdr:spPr>
          <a:xfrm>
            <a:off x="8070843" y="2683351"/>
            <a:ext cx="238257" cy="216598"/>
          </a:xfrm>
          <a:prstGeom prst="roundRect">
            <a:avLst>
              <a:gd name="adj" fmla="val 32193"/>
            </a:avLst>
          </a:prstGeom>
          <a:solidFill>
            <a:srgbClr val="BF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pic>
        <xdr:nvPicPr>
          <xdr:cNvPr id="15" name="Graphic 4" descr="User Crown Male outline">
            <a:extLst>
              <a:ext uri="{FF2B5EF4-FFF2-40B4-BE49-F238E27FC236}">
                <a16:creationId xmlns:a16="http://schemas.microsoft.com/office/drawing/2014/main" id="{163804F0-A483-F5AB-3FC3-A36DCB43113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086867" y="2719193"/>
            <a:ext cx="206209" cy="206210"/>
          </a:xfrm>
          <a:prstGeom prst="rect">
            <a:avLst/>
          </a:prstGeom>
        </xdr:spPr>
      </xdr:pic>
    </xdr:grpSp>
    <xdr:clientData/>
  </xdr:twoCellAnchor>
  <xdr:twoCellAnchor>
    <xdr:from>
      <xdr:col>3</xdr:col>
      <xdr:colOff>91440</xdr:colOff>
      <xdr:row>9</xdr:row>
      <xdr:rowOff>98076</xdr:rowOff>
    </xdr:from>
    <xdr:to>
      <xdr:col>3</xdr:col>
      <xdr:colOff>435406</xdr:colOff>
      <xdr:row>10</xdr:row>
      <xdr:rowOff>115843</xdr:rowOff>
    </xdr:to>
    <xdr:grpSp>
      <xdr:nvGrpSpPr>
        <xdr:cNvPr id="16" name="Group 15">
          <a:extLst>
            <a:ext uri="{FF2B5EF4-FFF2-40B4-BE49-F238E27FC236}">
              <a16:creationId xmlns:a16="http://schemas.microsoft.com/office/drawing/2014/main" id="{5F1A2CB1-B96F-4F35-8DFF-15E63A1FAE14}"/>
            </a:ext>
          </a:extLst>
        </xdr:cNvPr>
        <xdr:cNvGrpSpPr/>
      </xdr:nvGrpSpPr>
      <xdr:grpSpPr>
        <a:xfrm>
          <a:off x="1863090" y="1812576"/>
          <a:ext cx="343966" cy="208267"/>
          <a:chOff x="7172325" y="2779395"/>
          <a:chExt cx="228600" cy="133350"/>
        </a:xfrm>
        <a:effectLst>
          <a:outerShdw blurRad="50800" dist="38100" dir="2700000" algn="tl" rotWithShape="0">
            <a:prstClr val="black">
              <a:alpha val="40000"/>
            </a:prstClr>
          </a:outerShdw>
        </a:effectLst>
      </xdr:grpSpPr>
      <xdr:sp macro="" textlink="">
        <xdr:nvSpPr>
          <xdr:cNvPr id="17" name="Rectangle: Rounded Corners 16">
            <a:extLst>
              <a:ext uri="{FF2B5EF4-FFF2-40B4-BE49-F238E27FC236}">
                <a16:creationId xmlns:a16="http://schemas.microsoft.com/office/drawing/2014/main" id="{69543F64-BB6C-34FC-B385-CAB39107AF65}"/>
              </a:ext>
            </a:extLst>
          </xdr:cNvPr>
          <xdr:cNvSpPr/>
        </xdr:nvSpPr>
        <xdr:spPr>
          <a:xfrm>
            <a:off x="7172325" y="2779395"/>
            <a:ext cx="228600" cy="133350"/>
          </a:xfrm>
          <a:prstGeom prst="roundRect">
            <a:avLst>
              <a:gd name="adj" fmla="val 10952"/>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8" name="Rectangle 17">
            <a:extLst>
              <a:ext uri="{FF2B5EF4-FFF2-40B4-BE49-F238E27FC236}">
                <a16:creationId xmlns:a16="http://schemas.microsoft.com/office/drawing/2014/main" id="{BDBC0FEB-CC14-4A83-F7DC-364B220DF6D9}"/>
              </a:ext>
            </a:extLst>
          </xdr:cNvPr>
          <xdr:cNvSpPr/>
        </xdr:nvSpPr>
        <xdr:spPr>
          <a:xfrm>
            <a:off x="7172325" y="2802282"/>
            <a:ext cx="228600" cy="27432"/>
          </a:xfrm>
          <a:prstGeom prst="rect">
            <a:avLst/>
          </a:prstGeom>
          <a:solidFill>
            <a:srgbClr val="01010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9" name="Rectangle 18">
            <a:extLst>
              <a:ext uri="{FF2B5EF4-FFF2-40B4-BE49-F238E27FC236}">
                <a16:creationId xmlns:a16="http://schemas.microsoft.com/office/drawing/2014/main" id="{155A0E8B-2D4F-8C94-E790-9F8CB7F27275}"/>
              </a:ext>
            </a:extLst>
          </xdr:cNvPr>
          <xdr:cNvSpPr/>
        </xdr:nvSpPr>
        <xdr:spPr>
          <a:xfrm>
            <a:off x="7197090" y="2877075"/>
            <a:ext cx="91440"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0" name="Rectangle 19">
            <a:extLst>
              <a:ext uri="{FF2B5EF4-FFF2-40B4-BE49-F238E27FC236}">
                <a16:creationId xmlns:a16="http://schemas.microsoft.com/office/drawing/2014/main" id="{7D8BEBF6-9324-F4F5-783E-3E5948B285DA}"/>
              </a:ext>
            </a:extLst>
          </xdr:cNvPr>
          <xdr:cNvSpPr/>
        </xdr:nvSpPr>
        <xdr:spPr>
          <a:xfrm>
            <a:off x="7197090" y="2855977"/>
            <a:ext cx="54864"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1" name="Rectangle 20">
            <a:extLst>
              <a:ext uri="{FF2B5EF4-FFF2-40B4-BE49-F238E27FC236}">
                <a16:creationId xmlns:a16="http://schemas.microsoft.com/office/drawing/2014/main" id="{98020706-6738-C257-D74A-BB9D8037C36A}"/>
              </a:ext>
            </a:extLst>
          </xdr:cNvPr>
          <xdr:cNvSpPr/>
        </xdr:nvSpPr>
        <xdr:spPr>
          <a:xfrm>
            <a:off x="7261098" y="2855977"/>
            <a:ext cx="27432"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2" name="Rectangle: Rounded Corners 21">
            <a:extLst>
              <a:ext uri="{FF2B5EF4-FFF2-40B4-BE49-F238E27FC236}">
                <a16:creationId xmlns:a16="http://schemas.microsoft.com/office/drawing/2014/main" id="{850C6A24-F1D8-5482-C40A-04416450829B}"/>
              </a:ext>
            </a:extLst>
          </xdr:cNvPr>
          <xdr:cNvSpPr/>
        </xdr:nvSpPr>
        <xdr:spPr>
          <a:xfrm>
            <a:off x="7330249" y="2849643"/>
            <a:ext cx="45720" cy="27432"/>
          </a:xfrm>
          <a:prstGeom prst="roundRect">
            <a:avLst>
              <a:gd name="adj" fmla="val 16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3" name="Rectangle 22">
            <a:extLst>
              <a:ext uri="{FF2B5EF4-FFF2-40B4-BE49-F238E27FC236}">
                <a16:creationId xmlns:a16="http://schemas.microsoft.com/office/drawing/2014/main" id="{CA61D20B-C229-3438-FD4B-8E1B01CC3162}"/>
              </a:ext>
            </a:extLst>
          </xdr:cNvPr>
          <xdr:cNvSpPr/>
        </xdr:nvSpPr>
        <xdr:spPr>
          <a:xfrm rot="5400000">
            <a:off x="7325677" y="2858787"/>
            <a:ext cx="45720" cy="9144"/>
          </a:xfrm>
          <a:prstGeom prst="rect">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grpSp>
    <xdr:clientData/>
  </xdr:twoCellAnchor>
  <xdr:twoCellAnchor>
    <xdr:from>
      <xdr:col>3</xdr:col>
      <xdr:colOff>495300</xdr:colOff>
      <xdr:row>9</xdr:row>
      <xdr:rowOff>99576</xdr:rowOff>
    </xdr:from>
    <xdr:to>
      <xdr:col>6</xdr:col>
      <xdr:colOff>231140</xdr:colOff>
      <xdr:row>10</xdr:row>
      <xdr:rowOff>162917</xdr:rowOff>
    </xdr:to>
    <xdr:sp macro="" textlink="">
      <xdr:nvSpPr>
        <xdr:cNvPr id="24" name="TextBox 19">
          <a:extLst>
            <a:ext uri="{FF2B5EF4-FFF2-40B4-BE49-F238E27FC236}">
              <a16:creationId xmlns:a16="http://schemas.microsoft.com/office/drawing/2014/main" id="{25D884DE-2243-4951-B691-D87590737687}"/>
            </a:ext>
          </a:extLst>
        </xdr:cNvPr>
        <xdr:cNvSpPr txBox="1"/>
      </xdr:nvSpPr>
      <xdr:spPr>
        <a:xfrm>
          <a:off x="2324100" y="1745496"/>
          <a:ext cx="1564640" cy="24622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sz="1000" b="1">
              <a:solidFill>
                <a:schemeClr val="bg1"/>
              </a:solidFill>
            </a:rPr>
            <a:t>**** **** **** ****</a:t>
          </a:r>
          <a:endParaRPr lang="ru-RU" sz="1000" b="1">
            <a:solidFill>
              <a:schemeClr val="bg1"/>
            </a:solidFill>
          </a:endParaRPr>
        </a:p>
      </xdr:txBody>
    </xdr:sp>
    <xdr:clientData/>
  </xdr:twoCellAnchor>
  <xdr:twoCellAnchor>
    <xdr:from>
      <xdr:col>2</xdr:col>
      <xdr:colOff>556260</xdr:colOff>
      <xdr:row>11</xdr:row>
      <xdr:rowOff>106894</xdr:rowOff>
    </xdr:from>
    <xdr:to>
      <xdr:col>5</xdr:col>
      <xdr:colOff>292100</xdr:colOff>
      <xdr:row>13</xdr:row>
      <xdr:rowOff>115211</xdr:rowOff>
    </xdr:to>
    <xdr:sp macro="" textlink="Processing!C14">
      <xdr:nvSpPr>
        <xdr:cNvPr id="25" name="TextBox 20">
          <a:extLst>
            <a:ext uri="{FF2B5EF4-FFF2-40B4-BE49-F238E27FC236}">
              <a16:creationId xmlns:a16="http://schemas.microsoft.com/office/drawing/2014/main" id="{2A5C29B7-9EBD-41D1-9ACD-E6A06A21E347}"/>
            </a:ext>
          </a:extLst>
        </xdr:cNvPr>
        <xdr:cNvSpPr txBox="1"/>
      </xdr:nvSpPr>
      <xdr:spPr>
        <a:xfrm>
          <a:off x="1775460" y="2118574"/>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9D240E-20A5-43E1-BC99-314F3E19AAA6}" type="TxLink">
            <a:rPr lang="en-US" sz="1800" b="1" i="0" u="none" strike="noStrike" kern="1200">
              <a:solidFill>
                <a:schemeClr val="bg1"/>
              </a:solidFill>
              <a:latin typeface="+mn-lt"/>
              <a:ea typeface="+mn-ea"/>
              <a:cs typeface="+mn-cs"/>
            </a:rPr>
            <a:pPr marL="0" indent="0" algn="l" defTabSz="914400" rtl="0" eaLnBrk="1" latinLnBrk="0" hangingPunct="1"/>
            <a:t> $29,728 </a:t>
          </a:fld>
          <a:endParaRPr lang="ru-RU" sz="1800" b="1" kern="1200">
            <a:solidFill>
              <a:schemeClr val="bg1"/>
            </a:solidFill>
            <a:latin typeface="+mn-lt"/>
            <a:ea typeface="+mn-ea"/>
            <a:cs typeface="+mn-cs"/>
          </a:endParaRPr>
        </a:p>
      </xdr:txBody>
    </xdr:sp>
    <xdr:clientData/>
  </xdr:twoCellAnchor>
  <xdr:twoCellAnchor>
    <xdr:from>
      <xdr:col>3</xdr:col>
      <xdr:colOff>25835</xdr:colOff>
      <xdr:row>13</xdr:row>
      <xdr:rowOff>57092</xdr:rowOff>
    </xdr:from>
    <xdr:to>
      <xdr:col>4</xdr:col>
      <xdr:colOff>434340</xdr:colOff>
      <xdr:row>14</xdr:row>
      <xdr:rowOff>123084</xdr:rowOff>
    </xdr:to>
    <xdr:sp macro="" textlink="">
      <xdr:nvSpPr>
        <xdr:cNvPr id="26" name="TextBox 21">
          <a:extLst>
            <a:ext uri="{FF2B5EF4-FFF2-40B4-BE49-F238E27FC236}">
              <a16:creationId xmlns:a16="http://schemas.microsoft.com/office/drawing/2014/main" id="{1451DCA0-0BCE-4B98-9EBC-F051A13BCF94}"/>
            </a:ext>
          </a:extLst>
        </xdr:cNvPr>
        <xdr:cNvSpPr txBox="1"/>
      </xdr:nvSpPr>
      <xdr:spPr>
        <a:xfrm>
          <a:off x="1854635" y="2434532"/>
          <a:ext cx="1018105" cy="24887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00" b="1">
              <a:solidFill>
                <a:srgbClr val="BFDBFF"/>
              </a:solidFill>
            </a:rPr>
            <a:t>Total Flow</a:t>
          </a:r>
          <a:endParaRPr lang="ru-RU" sz="1000" b="1">
            <a:solidFill>
              <a:srgbClr val="BFDBFF"/>
            </a:solidFill>
          </a:endParaRPr>
        </a:p>
      </xdr:txBody>
    </xdr:sp>
    <xdr:clientData/>
  </xdr:twoCellAnchor>
  <xdr:twoCellAnchor>
    <xdr:from>
      <xdr:col>3</xdr:col>
      <xdr:colOff>25835</xdr:colOff>
      <xdr:row>16</xdr:row>
      <xdr:rowOff>142106</xdr:rowOff>
    </xdr:from>
    <xdr:to>
      <xdr:col>4</xdr:col>
      <xdr:colOff>365760</xdr:colOff>
      <xdr:row>18</xdr:row>
      <xdr:rowOff>25197</xdr:rowOff>
    </xdr:to>
    <xdr:sp macro="" textlink="Processing!G14">
      <xdr:nvSpPr>
        <xdr:cNvPr id="27" name="TextBox 22">
          <a:extLst>
            <a:ext uri="{FF2B5EF4-FFF2-40B4-BE49-F238E27FC236}">
              <a16:creationId xmlns:a16="http://schemas.microsoft.com/office/drawing/2014/main" id="{D796DC73-5482-4C7D-8438-D0DE406F9153}"/>
            </a:ext>
          </a:extLst>
        </xdr:cNvPr>
        <xdr:cNvSpPr txBox="1"/>
      </xdr:nvSpPr>
      <xdr:spPr>
        <a:xfrm>
          <a:off x="1854635" y="3068186"/>
          <a:ext cx="949525" cy="24885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8D737644-2AA2-4A58-85E7-2AB050D3EA78}" type="TxLink">
            <a:rPr lang="en-US" sz="1000" b="1" kern="1200">
              <a:solidFill>
                <a:schemeClr val="bg1"/>
              </a:solidFill>
              <a:latin typeface="+mn-lt"/>
              <a:ea typeface="+mn-ea"/>
              <a:cs typeface="+mn-cs"/>
            </a:rPr>
            <a:pPr marL="0" indent="0" algn="l" defTabSz="914400" rtl="0" eaLnBrk="1" latinLnBrk="0" hangingPunct="1"/>
            <a:t>Actual Change</a:t>
          </a:fld>
          <a:endParaRPr lang="ru-RU" sz="1000" b="1" kern="1200">
            <a:solidFill>
              <a:schemeClr val="bg1"/>
            </a:solidFill>
            <a:latin typeface="+mn-lt"/>
            <a:ea typeface="+mn-ea"/>
            <a:cs typeface="+mn-cs"/>
          </a:endParaRPr>
        </a:p>
      </xdr:txBody>
    </xdr:sp>
    <xdr:clientData/>
  </xdr:twoCellAnchor>
  <xdr:twoCellAnchor>
    <xdr:from>
      <xdr:col>3</xdr:col>
      <xdr:colOff>7620</xdr:colOff>
      <xdr:row>7</xdr:row>
      <xdr:rowOff>22860</xdr:rowOff>
    </xdr:from>
    <xdr:to>
      <xdr:col>5</xdr:col>
      <xdr:colOff>353060</xdr:colOff>
      <xdr:row>8</xdr:row>
      <xdr:rowOff>151476</xdr:rowOff>
    </xdr:to>
    <xdr:sp macro="" textlink="">
      <xdr:nvSpPr>
        <xdr:cNvPr id="28" name="TextBox 24">
          <a:extLst>
            <a:ext uri="{FF2B5EF4-FFF2-40B4-BE49-F238E27FC236}">
              <a16:creationId xmlns:a16="http://schemas.microsoft.com/office/drawing/2014/main" id="{F31D7022-40E5-4187-8351-096F0AF23B85}"/>
            </a:ext>
          </a:extLst>
        </xdr:cNvPr>
        <xdr:cNvSpPr txBox="1"/>
      </xdr:nvSpPr>
      <xdr:spPr>
        <a:xfrm>
          <a:off x="1836420" y="130302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chemeClr val="bg1"/>
              </a:solidFill>
            </a:rPr>
            <a:t>Balance</a:t>
          </a:r>
          <a:endParaRPr lang="ru-RU" sz="1000" b="1">
            <a:solidFill>
              <a:schemeClr val="bg1"/>
            </a:solidFill>
          </a:endParaRPr>
        </a:p>
      </xdr:txBody>
    </xdr:sp>
    <xdr:clientData/>
  </xdr:twoCellAnchor>
  <xdr:twoCellAnchor>
    <xdr:from>
      <xdr:col>3</xdr:col>
      <xdr:colOff>283029</xdr:colOff>
      <xdr:row>21</xdr:row>
      <xdr:rowOff>169058</xdr:rowOff>
    </xdr:from>
    <xdr:to>
      <xdr:col>7</xdr:col>
      <xdr:colOff>74023</xdr:colOff>
      <xdr:row>29</xdr:row>
      <xdr:rowOff>77618</xdr:rowOff>
    </xdr:to>
    <xdr:graphicFrame macro="">
      <xdr:nvGraphicFramePr>
        <xdr:cNvPr id="29" name="Chart 28">
          <a:extLst>
            <a:ext uri="{FF2B5EF4-FFF2-40B4-BE49-F238E27FC236}">
              <a16:creationId xmlns:a16="http://schemas.microsoft.com/office/drawing/2014/main" id="{7CFC6FD6-0FFE-4969-BD03-FBFBEDE92D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69668</xdr:colOff>
      <xdr:row>22</xdr:row>
      <xdr:rowOff>113210</xdr:rowOff>
    </xdr:from>
    <xdr:to>
      <xdr:col>3</xdr:col>
      <xdr:colOff>261257</xdr:colOff>
      <xdr:row>23</xdr:row>
      <xdr:rowOff>121919</xdr:rowOff>
    </xdr:to>
    <xdr:grpSp>
      <xdr:nvGrpSpPr>
        <xdr:cNvPr id="30" name="Group 29">
          <a:extLst>
            <a:ext uri="{FF2B5EF4-FFF2-40B4-BE49-F238E27FC236}">
              <a16:creationId xmlns:a16="http://schemas.microsoft.com/office/drawing/2014/main" id="{99D61163-555E-40DA-BC25-7C607C532EA1}"/>
            </a:ext>
          </a:extLst>
        </xdr:cNvPr>
        <xdr:cNvGrpSpPr/>
      </xdr:nvGrpSpPr>
      <xdr:grpSpPr>
        <a:xfrm>
          <a:off x="1841318" y="4304210"/>
          <a:ext cx="191589" cy="199209"/>
          <a:chOff x="4153988" y="9300754"/>
          <a:chExt cx="191589" cy="191589"/>
        </a:xfrm>
      </xdr:grpSpPr>
      <xdr:sp macro="" textlink="">
        <xdr:nvSpPr>
          <xdr:cNvPr id="31" name="Rectangle: Rounded Corners 30">
            <a:extLst>
              <a:ext uri="{FF2B5EF4-FFF2-40B4-BE49-F238E27FC236}">
                <a16:creationId xmlns:a16="http://schemas.microsoft.com/office/drawing/2014/main" id="{343721A9-4427-CA74-D089-1D6A5B88E11F}"/>
              </a:ext>
            </a:extLst>
          </xdr:cNvPr>
          <xdr:cNvSpPr/>
        </xdr:nvSpPr>
        <xdr:spPr>
          <a:xfrm>
            <a:off x="4153988" y="9300754"/>
            <a:ext cx="191589" cy="191589"/>
          </a:xfrm>
          <a:prstGeom prst="roundRect">
            <a:avLst>
              <a:gd name="adj" fmla="val 34849"/>
            </a:avLst>
          </a:prstGeom>
          <a:gradFill>
            <a:gsLst>
              <a:gs pos="0">
                <a:srgbClr val="44A3EA"/>
              </a:gs>
              <a:gs pos="90000">
                <a:srgbClr val="2781D3"/>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2" name="Graphic 31" descr="House with solid fill">
            <a:extLst>
              <a:ext uri="{FF2B5EF4-FFF2-40B4-BE49-F238E27FC236}">
                <a16:creationId xmlns:a16="http://schemas.microsoft.com/office/drawing/2014/main" id="{204D56A7-243E-3996-90CF-6C3F59A0401C}"/>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175760" y="9322526"/>
            <a:ext cx="137160" cy="137160"/>
          </a:xfrm>
          <a:prstGeom prst="rect">
            <a:avLst/>
          </a:prstGeom>
        </xdr:spPr>
      </xdr:pic>
    </xdr:grpSp>
    <xdr:clientData/>
  </xdr:twoCellAnchor>
  <xdr:twoCellAnchor>
    <xdr:from>
      <xdr:col>3</xdr:col>
      <xdr:colOff>69668</xdr:colOff>
      <xdr:row>24</xdr:row>
      <xdr:rowOff>13061</xdr:rowOff>
    </xdr:from>
    <xdr:to>
      <xdr:col>3</xdr:col>
      <xdr:colOff>261257</xdr:colOff>
      <xdr:row>25</xdr:row>
      <xdr:rowOff>21770</xdr:rowOff>
    </xdr:to>
    <xdr:grpSp>
      <xdr:nvGrpSpPr>
        <xdr:cNvPr id="33" name="Group 32">
          <a:extLst>
            <a:ext uri="{FF2B5EF4-FFF2-40B4-BE49-F238E27FC236}">
              <a16:creationId xmlns:a16="http://schemas.microsoft.com/office/drawing/2014/main" id="{CE55D37B-F0D4-46B5-948D-6705902E5268}"/>
            </a:ext>
          </a:extLst>
        </xdr:cNvPr>
        <xdr:cNvGrpSpPr/>
      </xdr:nvGrpSpPr>
      <xdr:grpSpPr>
        <a:xfrm>
          <a:off x="1841318" y="4585061"/>
          <a:ext cx="191589" cy="199209"/>
          <a:chOff x="4153988" y="9566365"/>
          <a:chExt cx="191589" cy="191589"/>
        </a:xfrm>
      </xdr:grpSpPr>
      <xdr:sp macro="" textlink="">
        <xdr:nvSpPr>
          <xdr:cNvPr id="34" name="Rectangle: Rounded Corners 33">
            <a:extLst>
              <a:ext uri="{FF2B5EF4-FFF2-40B4-BE49-F238E27FC236}">
                <a16:creationId xmlns:a16="http://schemas.microsoft.com/office/drawing/2014/main" id="{AEEC74F4-20DF-CE7E-5CD6-4833F3112524}"/>
              </a:ext>
            </a:extLst>
          </xdr:cNvPr>
          <xdr:cNvSpPr/>
        </xdr:nvSpPr>
        <xdr:spPr>
          <a:xfrm>
            <a:off x="4153988" y="9566365"/>
            <a:ext cx="191589" cy="191589"/>
          </a:xfrm>
          <a:prstGeom prst="roundRect">
            <a:avLst>
              <a:gd name="adj" fmla="val 34849"/>
            </a:avLst>
          </a:prstGeom>
          <a:gradFill>
            <a:gsLst>
              <a:gs pos="0">
                <a:srgbClr val="004679"/>
              </a:gs>
              <a:gs pos="100000">
                <a:srgbClr val="181C3B"/>
              </a:gs>
            </a:gsLst>
            <a:path path="circle">
              <a:fillToRect l="50000" t="-80000" r="50000" b="180000"/>
            </a:path>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5" name="Graphic 34" descr="Tropical scene with solid fill">
            <a:extLst>
              <a:ext uri="{FF2B5EF4-FFF2-40B4-BE49-F238E27FC236}">
                <a16:creationId xmlns:a16="http://schemas.microsoft.com/office/drawing/2014/main" id="{3C60F229-C116-27DF-862F-47352A986E63}"/>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4186422" y="9603153"/>
            <a:ext cx="118872" cy="118872"/>
          </a:xfrm>
          <a:prstGeom prst="rect">
            <a:avLst/>
          </a:prstGeom>
        </xdr:spPr>
      </xdr:pic>
    </xdr:grpSp>
    <xdr:clientData/>
  </xdr:twoCellAnchor>
  <xdr:twoCellAnchor>
    <xdr:from>
      <xdr:col>3</xdr:col>
      <xdr:colOff>69668</xdr:colOff>
      <xdr:row>25</xdr:row>
      <xdr:rowOff>113209</xdr:rowOff>
    </xdr:from>
    <xdr:to>
      <xdr:col>3</xdr:col>
      <xdr:colOff>261257</xdr:colOff>
      <xdr:row>26</xdr:row>
      <xdr:rowOff>121918</xdr:rowOff>
    </xdr:to>
    <xdr:grpSp>
      <xdr:nvGrpSpPr>
        <xdr:cNvPr id="36" name="Group 35">
          <a:extLst>
            <a:ext uri="{FF2B5EF4-FFF2-40B4-BE49-F238E27FC236}">
              <a16:creationId xmlns:a16="http://schemas.microsoft.com/office/drawing/2014/main" id="{5BC19741-745D-46D4-A4FC-A124D9F2194A}"/>
            </a:ext>
          </a:extLst>
        </xdr:cNvPr>
        <xdr:cNvGrpSpPr/>
      </xdr:nvGrpSpPr>
      <xdr:grpSpPr>
        <a:xfrm>
          <a:off x="1841318" y="4875709"/>
          <a:ext cx="191589" cy="199209"/>
          <a:chOff x="4153988" y="9849393"/>
          <a:chExt cx="191589" cy="191589"/>
        </a:xfrm>
      </xdr:grpSpPr>
      <xdr:sp macro="" textlink="">
        <xdr:nvSpPr>
          <xdr:cNvPr id="37" name="Rectangle: Rounded Corners 36">
            <a:extLst>
              <a:ext uri="{FF2B5EF4-FFF2-40B4-BE49-F238E27FC236}">
                <a16:creationId xmlns:a16="http://schemas.microsoft.com/office/drawing/2014/main" id="{13E3D1FA-DBE4-280C-749A-4A98CC20B415}"/>
              </a:ext>
            </a:extLst>
          </xdr:cNvPr>
          <xdr:cNvSpPr/>
        </xdr:nvSpPr>
        <xdr:spPr>
          <a:xfrm>
            <a:off x="4153988" y="9849393"/>
            <a:ext cx="191589" cy="191589"/>
          </a:xfrm>
          <a:prstGeom prst="roundRect">
            <a:avLst>
              <a:gd name="adj" fmla="val 34849"/>
            </a:avLst>
          </a:prstGeom>
          <a:gradFill>
            <a:gsLst>
              <a:gs pos="0">
                <a:srgbClr val="01EFFA"/>
              </a:gs>
              <a:gs pos="91000">
                <a:srgbClr val="0099CC"/>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8" name="Graphic 37" descr="Convertible with solid fill">
            <a:extLst>
              <a:ext uri="{FF2B5EF4-FFF2-40B4-BE49-F238E27FC236}">
                <a16:creationId xmlns:a16="http://schemas.microsoft.com/office/drawing/2014/main" id="{A0D79A4E-D2B6-2EB0-E945-BC43D277C459}"/>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4180115" y="9879874"/>
            <a:ext cx="137160" cy="137160"/>
          </a:xfrm>
          <a:prstGeom prst="rect">
            <a:avLst/>
          </a:prstGeom>
        </xdr:spPr>
      </xdr:pic>
    </xdr:grpSp>
    <xdr:clientData/>
  </xdr:twoCellAnchor>
  <xdr:twoCellAnchor>
    <xdr:from>
      <xdr:col>3</xdr:col>
      <xdr:colOff>69668</xdr:colOff>
      <xdr:row>27</xdr:row>
      <xdr:rowOff>34832</xdr:rowOff>
    </xdr:from>
    <xdr:to>
      <xdr:col>3</xdr:col>
      <xdr:colOff>261257</xdr:colOff>
      <xdr:row>28</xdr:row>
      <xdr:rowOff>43541</xdr:rowOff>
    </xdr:to>
    <xdr:grpSp>
      <xdr:nvGrpSpPr>
        <xdr:cNvPr id="39" name="Group 38">
          <a:extLst>
            <a:ext uri="{FF2B5EF4-FFF2-40B4-BE49-F238E27FC236}">
              <a16:creationId xmlns:a16="http://schemas.microsoft.com/office/drawing/2014/main" id="{4EF7C30C-B49A-41AF-B5BB-757DB7F8DC26}"/>
            </a:ext>
          </a:extLst>
        </xdr:cNvPr>
        <xdr:cNvGrpSpPr/>
      </xdr:nvGrpSpPr>
      <xdr:grpSpPr>
        <a:xfrm>
          <a:off x="1841318" y="5178332"/>
          <a:ext cx="191589" cy="199209"/>
          <a:chOff x="4153988" y="10136776"/>
          <a:chExt cx="191589" cy="191589"/>
        </a:xfrm>
      </xdr:grpSpPr>
      <xdr:sp macro="" textlink="">
        <xdr:nvSpPr>
          <xdr:cNvPr id="40" name="Rectangle: Rounded Corners 39">
            <a:extLst>
              <a:ext uri="{FF2B5EF4-FFF2-40B4-BE49-F238E27FC236}">
                <a16:creationId xmlns:a16="http://schemas.microsoft.com/office/drawing/2014/main" id="{E8208415-B297-C5C6-48A8-FF5A72A12451}"/>
              </a:ext>
            </a:extLst>
          </xdr:cNvPr>
          <xdr:cNvSpPr/>
        </xdr:nvSpPr>
        <xdr:spPr>
          <a:xfrm>
            <a:off x="4153988" y="10136776"/>
            <a:ext cx="191589" cy="191589"/>
          </a:xfrm>
          <a:prstGeom prst="roundRect">
            <a:avLst>
              <a:gd name="adj" fmla="val 34849"/>
            </a:avLst>
          </a:prstGeom>
          <a:gradFill>
            <a:gsLst>
              <a:gs pos="0">
                <a:srgbClr val="212743"/>
              </a:gs>
              <a:gs pos="100000">
                <a:srgbClr val="202644"/>
              </a:gs>
            </a:gsLst>
            <a:lin ang="5400000" scaled="0"/>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41" name="Star: 5 Points 40">
            <a:extLst>
              <a:ext uri="{FF2B5EF4-FFF2-40B4-BE49-F238E27FC236}">
                <a16:creationId xmlns:a16="http://schemas.microsoft.com/office/drawing/2014/main" id="{9BB06213-A46E-DE1C-B129-7B05009526A2}"/>
              </a:ext>
            </a:extLst>
          </xdr:cNvPr>
          <xdr:cNvSpPr/>
        </xdr:nvSpPr>
        <xdr:spPr>
          <a:xfrm>
            <a:off x="4193177" y="10171611"/>
            <a:ext cx="113211" cy="113211"/>
          </a:xfrm>
          <a:prstGeom prst="star5">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3</xdr:col>
      <xdr:colOff>7620</xdr:colOff>
      <xdr:row>19</xdr:row>
      <xdr:rowOff>3506</xdr:rowOff>
    </xdr:from>
    <xdr:to>
      <xdr:col>4</xdr:col>
      <xdr:colOff>7620</xdr:colOff>
      <xdr:row>20</xdr:row>
      <xdr:rowOff>132122</xdr:rowOff>
    </xdr:to>
    <xdr:sp macro="" textlink="">
      <xdr:nvSpPr>
        <xdr:cNvPr id="42" name="TextBox 24">
          <a:extLst>
            <a:ext uri="{FF2B5EF4-FFF2-40B4-BE49-F238E27FC236}">
              <a16:creationId xmlns:a16="http://schemas.microsoft.com/office/drawing/2014/main" id="{9768C506-9224-4CA1-B6B7-2AB8307CCE2F}"/>
            </a:ext>
          </a:extLst>
        </xdr:cNvPr>
        <xdr:cNvSpPr txBox="1"/>
      </xdr:nvSpPr>
      <xdr:spPr>
        <a:xfrm>
          <a:off x="1836420" y="3478226"/>
          <a:ext cx="60960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rgbClr val="212743"/>
              </a:solidFill>
            </a:rPr>
            <a:t>Goals</a:t>
          </a:r>
          <a:endParaRPr lang="ru-RU" sz="1000" b="1">
            <a:solidFill>
              <a:srgbClr val="212743"/>
            </a:solidFill>
          </a:endParaRPr>
        </a:p>
      </xdr:txBody>
    </xdr:sp>
    <xdr:clientData/>
  </xdr:twoCellAnchor>
  <xdr:twoCellAnchor>
    <xdr:from>
      <xdr:col>3</xdr:col>
      <xdr:colOff>83820</xdr:colOff>
      <xdr:row>20</xdr:row>
      <xdr:rowOff>152400</xdr:rowOff>
    </xdr:from>
    <xdr:to>
      <xdr:col>7</xdr:col>
      <xdr:colOff>22860</xdr:colOff>
      <xdr:row>21</xdr:row>
      <xdr:rowOff>60960</xdr:rowOff>
    </xdr:to>
    <xdr:sp macro="" textlink="">
      <xdr:nvSpPr>
        <xdr:cNvPr id="43" name="Rectangle: Rounded Corners 42">
          <a:extLst>
            <a:ext uri="{FF2B5EF4-FFF2-40B4-BE49-F238E27FC236}">
              <a16:creationId xmlns:a16="http://schemas.microsoft.com/office/drawing/2014/main" id="{2437FC9A-2222-4F78-A0ED-D524D059F3FA}"/>
            </a:ext>
          </a:extLst>
        </xdr:cNvPr>
        <xdr:cNvSpPr/>
      </xdr:nvSpPr>
      <xdr:spPr>
        <a:xfrm>
          <a:off x="1912620" y="3810000"/>
          <a:ext cx="2377440" cy="91440"/>
        </a:xfrm>
        <a:prstGeom prst="roundRect">
          <a:avLst>
            <a:gd name="adj" fmla="val 50000"/>
          </a:avLst>
        </a:prstGeom>
        <a:solidFill>
          <a:srgbClr val="DDE6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510540</xdr:colOff>
      <xdr:row>20</xdr:row>
      <xdr:rowOff>13025</xdr:rowOff>
    </xdr:from>
    <xdr:to>
      <xdr:col>7</xdr:col>
      <xdr:colOff>43315</xdr:colOff>
      <xdr:row>22</xdr:row>
      <xdr:rowOff>13025</xdr:rowOff>
    </xdr:to>
    <xdr:graphicFrame macro="">
      <xdr:nvGraphicFramePr>
        <xdr:cNvPr id="44" name="Chart 43">
          <a:extLst>
            <a:ext uri="{FF2B5EF4-FFF2-40B4-BE49-F238E27FC236}">
              <a16:creationId xmlns:a16="http://schemas.microsoft.com/office/drawing/2014/main" id="{0C626D0A-F341-49D0-A129-C6FA9DDFE5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518160</xdr:colOff>
      <xdr:row>19</xdr:row>
      <xdr:rowOff>3506</xdr:rowOff>
    </xdr:from>
    <xdr:to>
      <xdr:col>6</xdr:col>
      <xdr:colOff>254000</xdr:colOff>
      <xdr:row>20</xdr:row>
      <xdr:rowOff>132122</xdr:rowOff>
    </xdr:to>
    <xdr:sp macro="" textlink="Processing!I6">
      <xdr:nvSpPr>
        <xdr:cNvPr id="45" name="TextBox 24">
          <a:extLst>
            <a:ext uri="{FF2B5EF4-FFF2-40B4-BE49-F238E27FC236}">
              <a16:creationId xmlns:a16="http://schemas.microsoft.com/office/drawing/2014/main" id="{3A16161E-49BF-4280-94AD-544B13461C62}"/>
            </a:ext>
          </a:extLst>
        </xdr:cNvPr>
        <xdr:cNvSpPr txBox="1"/>
      </xdr:nvSpPr>
      <xdr:spPr>
        <a:xfrm>
          <a:off x="2346960" y="3478226"/>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4C10F0C1-3F5D-420E-BC8D-FF49EFCF1F6F}" type="TxLink">
            <a:rPr lang="en-US" sz="1400" b="1" i="0" u="none" strike="noStrike">
              <a:solidFill>
                <a:srgbClr val="000000"/>
              </a:solidFill>
              <a:latin typeface="Aptos Narrow"/>
            </a:rPr>
            <a:pPr/>
            <a:t>$13 441 / $12 500</a:t>
          </a:fld>
          <a:endParaRPr lang="ru-RU" sz="1100" b="1">
            <a:solidFill>
              <a:srgbClr val="212743"/>
            </a:solidFill>
          </a:endParaRPr>
        </a:p>
      </xdr:txBody>
    </xdr:sp>
    <xdr:clientData/>
  </xdr:twoCellAnchor>
  <xdr:twoCellAnchor>
    <xdr:from>
      <xdr:col>6</xdr:col>
      <xdr:colOff>91440</xdr:colOff>
      <xdr:row>19</xdr:row>
      <xdr:rowOff>3506</xdr:rowOff>
    </xdr:from>
    <xdr:to>
      <xdr:col>7</xdr:col>
      <xdr:colOff>91440</xdr:colOff>
      <xdr:row>20</xdr:row>
      <xdr:rowOff>132122</xdr:rowOff>
    </xdr:to>
    <xdr:sp macro="" textlink="Processing!E6">
      <xdr:nvSpPr>
        <xdr:cNvPr id="46" name="TextBox 24">
          <a:extLst>
            <a:ext uri="{FF2B5EF4-FFF2-40B4-BE49-F238E27FC236}">
              <a16:creationId xmlns:a16="http://schemas.microsoft.com/office/drawing/2014/main" id="{BCF7E5A9-BEF7-4319-8046-356085C7A445}"/>
            </a:ext>
          </a:extLst>
        </xdr:cNvPr>
        <xdr:cNvSpPr txBox="1"/>
      </xdr:nvSpPr>
      <xdr:spPr>
        <a:xfrm>
          <a:off x="3749040" y="3478226"/>
          <a:ext cx="609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4B89E4F-5248-4A98-9423-700A7813FCAE}" type="TxLink">
            <a:rPr lang="en-US" sz="1400" b="1" i="0" u="none" strike="noStrike">
              <a:solidFill>
                <a:srgbClr val="000000"/>
              </a:solidFill>
              <a:latin typeface="Aptos Narrow"/>
            </a:rPr>
            <a:pPr algn="r"/>
            <a:t>109%</a:t>
          </a:fld>
          <a:endParaRPr lang="ru-RU" sz="1100" b="1">
            <a:solidFill>
              <a:srgbClr val="212743"/>
            </a:solidFill>
          </a:endParaRPr>
        </a:p>
      </xdr:txBody>
    </xdr:sp>
    <xdr:clientData/>
  </xdr:twoCellAnchor>
  <xdr:twoCellAnchor>
    <xdr:from>
      <xdr:col>4</xdr:col>
      <xdr:colOff>76200</xdr:colOff>
      <xdr:row>22</xdr:row>
      <xdr:rowOff>3810</xdr:rowOff>
    </xdr:from>
    <xdr:to>
      <xdr:col>6</xdr:col>
      <xdr:colOff>175260</xdr:colOff>
      <xdr:row>23</xdr:row>
      <xdr:rowOff>85490</xdr:rowOff>
    </xdr:to>
    <xdr:sp macro="" textlink="Processing!I2">
      <xdr:nvSpPr>
        <xdr:cNvPr id="47" name="TextBox 24">
          <a:extLst>
            <a:ext uri="{FF2B5EF4-FFF2-40B4-BE49-F238E27FC236}">
              <a16:creationId xmlns:a16="http://schemas.microsoft.com/office/drawing/2014/main" id="{AE941D95-E0C8-4E32-AC8D-BFCB262A812F}"/>
            </a:ext>
          </a:extLst>
        </xdr:cNvPr>
        <xdr:cNvSpPr txBox="1"/>
      </xdr:nvSpPr>
      <xdr:spPr>
        <a:xfrm>
          <a:off x="2514600" y="4027170"/>
          <a:ext cx="1318260"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D1F7E3E8-CF91-4FF1-900C-1949152EBB92}" type="TxLink">
            <a:rPr lang="en-US" sz="1100" b="0" i="0" u="none" strike="noStrike">
              <a:solidFill>
                <a:srgbClr val="747FA4"/>
              </a:solidFill>
              <a:latin typeface="Aptos Narrow"/>
            </a:rPr>
            <a:pPr/>
            <a:t>$3 958 / $3 500</a:t>
          </a:fld>
          <a:endParaRPr lang="ru-RU" sz="1100" b="1">
            <a:solidFill>
              <a:srgbClr val="747FA4"/>
            </a:solidFill>
          </a:endParaRPr>
        </a:p>
      </xdr:txBody>
    </xdr:sp>
    <xdr:clientData/>
  </xdr:twoCellAnchor>
  <xdr:twoCellAnchor>
    <xdr:from>
      <xdr:col>6</xdr:col>
      <xdr:colOff>53340</xdr:colOff>
      <xdr:row>22</xdr:row>
      <xdr:rowOff>3810</xdr:rowOff>
    </xdr:from>
    <xdr:to>
      <xdr:col>7</xdr:col>
      <xdr:colOff>53340</xdr:colOff>
      <xdr:row>23</xdr:row>
      <xdr:rowOff>85490</xdr:rowOff>
    </xdr:to>
    <xdr:sp macro="" textlink="Processing!E2">
      <xdr:nvSpPr>
        <xdr:cNvPr id="48" name="TextBox 24">
          <a:extLst>
            <a:ext uri="{FF2B5EF4-FFF2-40B4-BE49-F238E27FC236}">
              <a16:creationId xmlns:a16="http://schemas.microsoft.com/office/drawing/2014/main" id="{EB26694F-846F-4385-85C4-1F11D9312BC0}"/>
            </a:ext>
          </a:extLst>
        </xdr:cNvPr>
        <xdr:cNvSpPr txBox="1"/>
      </xdr:nvSpPr>
      <xdr:spPr>
        <a:xfrm>
          <a:off x="3710940" y="402717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2E8F1427-D4C9-414A-9857-F8D7D4C19714}" type="TxLink">
            <a:rPr lang="en-US" sz="1100" b="0" i="0" u="none" strike="noStrike">
              <a:solidFill>
                <a:srgbClr val="747FA4"/>
              </a:solidFill>
              <a:latin typeface="Aptos Narrow"/>
            </a:rPr>
            <a:pPr algn="r"/>
            <a:t>113%</a:t>
          </a:fld>
          <a:endParaRPr lang="ru-RU" sz="1100" b="0">
            <a:solidFill>
              <a:srgbClr val="747FA4"/>
            </a:solidFill>
          </a:endParaRPr>
        </a:p>
      </xdr:txBody>
    </xdr:sp>
    <xdr:clientData/>
  </xdr:twoCellAnchor>
  <xdr:twoCellAnchor>
    <xdr:from>
      <xdr:col>4</xdr:col>
      <xdr:colOff>76200</xdr:colOff>
      <xdr:row>23</xdr:row>
      <xdr:rowOff>87630</xdr:rowOff>
    </xdr:from>
    <xdr:to>
      <xdr:col>6</xdr:col>
      <xdr:colOff>175260</xdr:colOff>
      <xdr:row>24</xdr:row>
      <xdr:rowOff>169310</xdr:rowOff>
    </xdr:to>
    <xdr:sp macro="" textlink="Processing!I3">
      <xdr:nvSpPr>
        <xdr:cNvPr id="49" name="TextBox 24">
          <a:extLst>
            <a:ext uri="{FF2B5EF4-FFF2-40B4-BE49-F238E27FC236}">
              <a16:creationId xmlns:a16="http://schemas.microsoft.com/office/drawing/2014/main" id="{FD3DF8D3-EC4D-43F8-823B-B08E881D8D6F}"/>
            </a:ext>
          </a:extLst>
        </xdr:cNvPr>
        <xdr:cNvSpPr txBox="1"/>
      </xdr:nvSpPr>
      <xdr:spPr>
        <a:xfrm>
          <a:off x="2514600" y="4293870"/>
          <a:ext cx="13182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FB95C1C-B5D0-492C-91D6-08BB610D80FD}" type="TxLink">
            <a:rPr lang="en-US" sz="1100" b="0" i="0" u="none" strike="noStrike" kern="1200">
              <a:solidFill>
                <a:srgbClr val="747FA4"/>
              </a:solidFill>
              <a:latin typeface="Aptos Narrow"/>
              <a:ea typeface="+mn-ea"/>
              <a:cs typeface="+mn-cs"/>
            </a:rPr>
            <a:pPr marL="0" indent="0" algn="l" defTabSz="914400" rtl="0" eaLnBrk="1" latinLnBrk="0" hangingPunct="1"/>
            <a:t>$3 905 / $4 000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23</xdr:row>
      <xdr:rowOff>87630</xdr:rowOff>
    </xdr:from>
    <xdr:to>
      <xdr:col>7</xdr:col>
      <xdr:colOff>53340</xdr:colOff>
      <xdr:row>24</xdr:row>
      <xdr:rowOff>169310</xdr:rowOff>
    </xdr:to>
    <xdr:sp macro="" textlink="Processing!E3">
      <xdr:nvSpPr>
        <xdr:cNvPr id="50" name="TextBox 24">
          <a:extLst>
            <a:ext uri="{FF2B5EF4-FFF2-40B4-BE49-F238E27FC236}">
              <a16:creationId xmlns:a16="http://schemas.microsoft.com/office/drawing/2014/main" id="{F1B0DE42-DF99-4E6D-BCD0-F4139DD338A6}"/>
            </a:ext>
          </a:extLst>
        </xdr:cNvPr>
        <xdr:cNvSpPr txBox="1"/>
      </xdr:nvSpPr>
      <xdr:spPr>
        <a:xfrm>
          <a:off x="3710940" y="429387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73F6BEAA-DB82-42AA-AA13-5881AB3B9D2C}" type="TxLink">
            <a:rPr lang="en-US" sz="1100" b="0" i="0" u="none" strike="noStrike" kern="1200">
              <a:solidFill>
                <a:srgbClr val="747FA4"/>
              </a:solidFill>
              <a:latin typeface="Aptos Narrow"/>
              <a:ea typeface="+mn-ea"/>
              <a:cs typeface="+mn-cs"/>
            </a:rPr>
            <a:pPr marL="0" indent="0" algn="r" defTabSz="914400" rtl="0" eaLnBrk="1" latinLnBrk="0" hangingPunct="1"/>
            <a:t>98%</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24</xdr:row>
      <xdr:rowOff>171450</xdr:rowOff>
    </xdr:from>
    <xdr:to>
      <xdr:col>6</xdr:col>
      <xdr:colOff>175260</xdr:colOff>
      <xdr:row>26</xdr:row>
      <xdr:rowOff>70250</xdr:rowOff>
    </xdr:to>
    <xdr:sp macro="" textlink="Processing!I4">
      <xdr:nvSpPr>
        <xdr:cNvPr id="51" name="TextBox 24">
          <a:extLst>
            <a:ext uri="{FF2B5EF4-FFF2-40B4-BE49-F238E27FC236}">
              <a16:creationId xmlns:a16="http://schemas.microsoft.com/office/drawing/2014/main" id="{BB96A108-60AE-4A08-A945-F66C170A8571}"/>
            </a:ext>
          </a:extLst>
        </xdr:cNvPr>
        <xdr:cNvSpPr txBox="1"/>
      </xdr:nvSpPr>
      <xdr:spPr>
        <a:xfrm>
          <a:off x="2514600" y="4560570"/>
          <a:ext cx="13182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3CB52C3-BE9D-4DED-8DF5-C1585FE46FAC}" type="TxLink">
            <a:rPr lang="en-US" sz="1100" b="0" i="0" u="none" strike="noStrike" kern="1200">
              <a:solidFill>
                <a:srgbClr val="747FA4"/>
              </a:solidFill>
              <a:latin typeface="Aptos Narrow"/>
              <a:ea typeface="+mn-ea"/>
              <a:cs typeface="+mn-cs"/>
            </a:rPr>
            <a:pPr marL="0" indent="0" algn="l" defTabSz="914400" rtl="0" eaLnBrk="1" latinLnBrk="0" hangingPunct="1"/>
            <a:t>$3 179 / $3 000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24</xdr:row>
      <xdr:rowOff>171450</xdr:rowOff>
    </xdr:from>
    <xdr:to>
      <xdr:col>7</xdr:col>
      <xdr:colOff>53340</xdr:colOff>
      <xdr:row>26</xdr:row>
      <xdr:rowOff>70250</xdr:rowOff>
    </xdr:to>
    <xdr:sp macro="" textlink="Processing!E4">
      <xdr:nvSpPr>
        <xdr:cNvPr id="52" name="TextBox 24">
          <a:extLst>
            <a:ext uri="{FF2B5EF4-FFF2-40B4-BE49-F238E27FC236}">
              <a16:creationId xmlns:a16="http://schemas.microsoft.com/office/drawing/2014/main" id="{106E661F-6C0C-4493-B946-93CF420631F1}"/>
            </a:ext>
          </a:extLst>
        </xdr:cNvPr>
        <xdr:cNvSpPr txBox="1"/>
      </xdr:nvSpPr>
      <xdr:spPr>
        <a:xfrm>
          <a:off x="3710940" y="456057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FDEE92D6-F7A1-48F3-9851-C8A567273780}" type="TxLink">
            <a:rPr lang="en-US" sz="1100" b="0" i="0" u="none" strike="noStrike" kern="1200">
              <a:solidFill>
                <a:srgbClr val="747FA4"/>
              </a:solidFill>
              <a:latin typeface="Aptos Narrow"/>
              <a:ea typeface="+mn-ea"/>
              <a:cs typeface="+mn-cs"/>
            </a:rPr>
            <a:pPr marL="0" indent="0" algn="r" defTabSz="914400" rtl="0" eaLnBrk="1" latinLnBrk="0" hangingPunct="1"/>
            <a:t>106%</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26</xdr:row>
      <xdr:rowOff>80010</xdr:rowOff>
    </xdr:from>
    <xdr:to>
      <xdr:col>6</xdr:col>
      <xdr:colOff>175260</xdr:colOff>
      <xdr:row>27</xdr:row>
      <xdr:rowOff>161690</xdr:rowOff>
    </xdr:to>
    <xdr:sp macro="" textlink="Processing!I5">
      <xdr:nvSpPr>
        <xdr:cNvPr id="53" name="TextBox 24">
          <a:extLst>
            <a:ext uri="{FF2B5EF4-FFF2-40B4-BE49-F238E27FC236}">
              <a16:creationId xmlns:a16="http://schemas.microsoft.com/office/drawing/2014/main" id="{6FBCAD3C-A227-408A-8987-8C128396F5DB}"/>
            </a:ext>
          </a:extLst>
        </xdr:cNvPr>
        <xdr:cNvSpPr txBox="1"/>
      </xdr:nvSpPr>
      <xdr:spPr>
        <a:xfrm>
          <a:off x="2514600" y="4834890"/>
          <a:ext cx="13182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3E6F8FB-2AE7-4CE4-9E41-15CFB4159DE9}" type="TxLink">
            <a:rPr lang="en-US" sz="1100" b="0" i="0" u="none" strike="noStrike" kern="1200">
              <a:solidFill>
                <a:srgbClr val="747FA4"/>
              </a:solidFill>
              <a:latin typeface="Aptos Narrow"/>
              <a:ea typeface="+mn-ea"/>
              <a:cs typeface="+mn-cs"/>
            </a:rPr>
            <a:pPr marL="0" indent="0" algn="l" defTabSz="914400" rtl="0" eaLnBrk="1" latinLnBrk="0" hangingPunct="1"/>
            <a:t>$2 399 / $2 000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26</xdr:row>
      <xdr:rowOff>80010</xdr:rowOff>
    </xdr:from>
    <xdr:to>
      <xdr:col>7</xdr:col>
      <xdr:colOff>53340</xdr:colOff>
      <xdr:row>27</xdr:row>
      <xdr:rowOff>161690</xdr:rowOff>
    </xdr:to>
    <xdr:sp macro="" textlink="Processing!E5">
      <xdr:nvSpPr>
        <xdr:cNvPr id="54" name="TextBox 24">
          <a:extLst>
            <a:ext uri="{FF2B5EF4-FFF2-40B4-BE49-F238E27FC236}">
              <a16:creationId xmlns:a16="http://schemas.microsoft.com/office/drawing/2014/main" id="{1523DA6A-3B21-44B9-86EF-92BE719EC473}"/>
            </a:ext>
          </a:extLst>
        </xdr:cNvPr>
        <xdr:cNvSpPr txBox="1"/>
      </xdr:nvSpPr>
      <xdr:spPr>
        <a:xfrm>
          <a:off x="3710940" y="483489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FF21445-4461-4550-BD29-367C03A06B31}" type="TxLink">
            <a:rPr lang="en-US" sz="1100" b="0" i="0" u="none" strike="noStrike" kern="1200">
              <a:solidFill>
                <a:srgbClr val="747FA4"/>
              </a:solidFill>
              <a:latin typeface="Aptos Narrow"/>
              <a:ea typeface="+mn-ea"/>
              <a:cs typeface="+mn-cs"/>
            </a:rPr>
            <a:pPr marL="0" indent="0" algn="r" defTabSz="914400" rtl="0" eaLnBrk="1" latinLnBrk="0" hangingPunct="1"/>
            <a:t>120%</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99060</xdr:colOff>
      <xdr:row>6</xdr:row>
      <xdr:rowOff>175474</xdr:rowOff>
    </xdr:from>
    <xdr:to>
      <xdr:col>6</xdr:col>
      <xdr:colOff>444500</xdr:colOff>
      <xdr:row>9</xdr:row>
      <xdr:rowOff>32266</xdr:rowOff>
    </xdr:to>
    <xdr:sp macro="" textlink="Processing!F15">
      <xdr:nvSpPr>
        <xdr:cNvPr id="55" name="TextBox 20">
          <a:extLst>
            <a:ext uri="{FF2B5EF4-FFF2-40B4-BE49-F238E27FC236}">
              <a16:creationId xmlns:a16="http://schemas.microsoft.com/office/drawing/2014/main" id="{D8D98FC2-7AE8-4CE2-AFCA-651D308C02DF}"/>
            </a:ext>
          </a:extLst>
        </xdr:cNvPr>
        <xdr:cNvSpPr txBox="1"/>
      </xdr:nvSpPr>
      <xdr:spPr>
        <a:xfrm>
          <a:off x="2537460" y="1272754"/>
          <a:ext cx="1564640" cy="40543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06FBA9-18F2-41BC-BEA1-5CC4FB18A1FF}" type="TxLink">
            <a:rPr lang="en-US" sz="2000" b="1" i="0" u="none" strike="noStrike" kern="1200">
              <a:solidFill>
                <a:schemeClr val="bg1"/>
              </a:solidFill>
              <a:latin typeface="+mn-lt"/>
              <a:ea typeface="+mn-ea"/>
              <a:cs typeface="+mn-cs"/>
            </a:rPr>
            <a:pPr marL="0" indent="0" algn="l" defTabSz="914400" rtl="0" eaLnBrk="1" latinLnBrk="0" hangingPunct="1"/>
            <a:t> $3,171 </a:t>
          </a:fld>
          <a:endParaRPr lang="ru-RU" sz="2000" b="1" kern="1200">
            <a:solidFill>
              <a:schemeClr val="bg1"/>
            </a:solidFill>
            <a:latin typeface="+mn-lt"/>
            <a:ea typeface="+mn-ea"/>
            <a:cs typeface="+mn-cs"/>
          </a:endParaRPr>
        </a:p>
      </xdr:txBody>
    </xdr:sp>
    <xdr:clientData/>
  </xdr:twoCellAnchor>
  <xdr:twoCellAnchor>
    <xdr:from>
      <xdr:col>6</xdr:col>
      <xdr:colOff>56441</xdr:colOff>
      <xdr:row>9</xdr:row>
      <xdr:rowOff>90750</xdr:rowOff>
    </xdr:from>
    <xdr:to>
      <xdr:col>7</xdr:col>
      <xdr:colOff>178361</xdr:colOff>
      <xdr:row>13</xdr:row>
      <xdr:rowOff>90750</xdr:rowOff>
    </xdr:to>
    <xdr:graphicFrame macro="">
      <xdr:nvGraphicFramePr>
        <xdr:cNvPr id="56" name="Chart 55">
          <a:extLst>
            <a:ext uri="{FF2B5EF4-FFF2-40B4-BE49-F238E27FC236}">
              <a16:creationId xmlns:a16="http://schemas.microsoft.com/office/drawing/2014/main" id="{050A28D7-FF35-4212-980D-B25313F5BB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200820</xdr:colOff>
      <xdr:row>10</xdr:row>
      <xdr:rowOff>141350</xdr:rowOff>
    </xdr:from>
    <xdr:to>
      <xdr:col>7</xdr:col>
      <xdr:colOff>49222</xdr:colOff>
      <xdr:row>12</xdr:row>
      <xdr:rowOff>40150</xdr:rowOff>
    </xdr:to>
    <xdr:sp macro="" textlink="Processing!E8">
      <xdr:nvSpPr>
        <xdr:cNvPr id="57" name="TextBox 24">
          <a:extLst>
            <a:ext uri="{FF2B5EF4-FFF2-40B4-BE49-F238E27FC236}">
              <a16:creationId xmlns:a16="http://schemas.microsoft.com/office/drawing/2014/main" id="{9933484A-5C39-41D5-A719-8C782F3D7D26}"/>
            </a:ext>
          </a:extLst>
        </xdr:cNvPr>
        <xdr:cNvSpPr txBox="1"/>
      </xdr:nvSpPr>
      <xdr:spPr>
        <a:xfrm>
          <a:off x="3858420" y="1970150"/>
          <a:ext cx="458002"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1B34451-B5B3-4467-AFB8-D3FBD262112F}" type="TxLink">
            <a:rPr lang="en-US" sz="1100" b="0" i="0" u="none" strike="noStrike">
              <a:solidFill>
                <a:srgbClr val="BFDBFF"/>
              </a:solidFill>
              <a:latin typeface="Aptos Narrow"/>
            </a:rPr>
            <a:pPr algn="ctr"/>
            <a:t>18%</a:t>
          </a:fld>
          <a:endParaRPr lang="ru-RU" sz="1100" b="0">
            <a:solidFill>
              <a:srgbClr val="BFDBFF"/>
            </a:solidFill>
          </a:endParaRPr>
        </a:p>
      </xdr:txBody>
    </xdr:sp>
    <xdr:clientData/>
  </xdr:twoCellAnchor>
  <xdr:twoCellAnchor>
    <xdr:from>
      <xdr:col>4</xdr:col>
      <xdr:colOff>444935</xdr:colOff>
      <xdr:row>10</xdr:row>
      <xdr:rowOff>140912</xdr:rowOff>
    </xdr:from>
    <xdr:to>
      <xdr:col>6</xdr:col>
      <xdr:colOff>137160</xdr:colOff>
      <xdr:row>12</xdr:row>
      <xdr:rowOff>39712</xdr:rowOff>
    </xdr:to>
    <xdr:sp macro="" textlink="Processing!D8">
      <xdr:nvSpPr>
        <xdr:cNvPr id="58" name="TextBox 21">
          <a:extLst>
            <a:ext uri="{FF2B5EF4-FFF2-40B4-BE49-F238E27FC236}">
              <a16:creationId xmlns:a16="http://schemas.microsoft.com/office/drawing/2014/main" id="{3F56E5D2-B223-43B5-BCC6-21E5BFEC5123}"/>
            </a:ext>
          </a:extLst>
        </xdr:cNvPr>
        <xdr:cNvSpPr txBox="1"/>
      </xdr:nvSpPr>
      <xdr:spPr>
        <a:xfrm>
          <a:off x="2883335" y="1969712"/>
          <a:ext cx="911425"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98D99B6-61F2-4F2E-9340-124C2D7BEA0E}" type="TxLink">
            <a:rPr lang="en-US" sz="1100" b="0" i="0" u="none" strike="noStrike">
              <a:solidFill>
                <a:srgbClr val="BFDBFF"/>
              </a:solidFill>
              <a:latin typeface="Aptos Narrow"/>
            </a:rPr>
            <a:pPr algn="r"/>
            <a:t>Budget Load</a:t>
          </a:fld>
          <a:endParaRPr lang="ru-RU" sz="1000" b="1">
            <a:solidFill>
              <a:srgbClr val="BFDBFF"/>
            </a:solidFill>
          </a:endParaRPr>
        </a:p>
      </xdr:txBody>
    </xdr:sp>
    <xdr:clientData/>
  </xdr:twoCellAnchor>
  <xdr:twoCellAnchor>
    <xdr:from>
      <xdr:col>8</xdr:col>
      <xdr:colOff>72390</xdr:colOff>
      <xdr:row>23</xdr:row>
      <xdr:rowOff>175260</xdr:rowOff>
    </xdr:from>
    <xdr:to>
      <xdr:col>19</xdr:col>
      <xdr:colOff>224790</xdr:colOff>
      <xdr:row>39</xdr:row>
      <xdr:rowOff>83820</xdr:rowOff>
    </xdr:to>
    <xdr:graphicFrame macro="">
      <xdr:nvGraphicFramePr>
        <xdr:cNvPr id="59" name="Chart 58">
          <a:extLst>
            <a:ext uri="{FF2B5EF4-FFF2-40B4-BE49-F238E27FC236}">
              <a16:creationId xmlns:a16="http://schemas.microsoft.com/office/drawing/2014/main" id="{E6E94CD6-DF22-41AA-A362-5F4BC42A63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190500</xdr:colOff>
      <xdr:row>21</xdr:row>
      <xdr:rowOff>175260</xdr:rowOff>
    </xdr:from>
    <xdr:to>
      <xdr:col>10</xdr:col>
      <xdr:colOff>535940</xdr:colOff>
      <xdr:row>23</xdr:row>
      <xdr:rowOff>120996</xdr:rowOff>
    </xdr:to>
    <xdr:sp macro="" textlink="Processing!Q1">
      <xdr:nvSpPr>
        <xdr:cNvPr id="60" name="TextBox 24">
          <a:extLst>
            <a:ext uri="{FF2B5EF4-FFF2-40B4-BE49-F238E27FC236}">
              <a16:creationId xmlns:a16="http://schemas.microsoft.com/office/drawing/2014/main" id="{24BD28C4-4D4F-412E-9EBB-8FD419A4A3D4}"/>
            </a:ext>
          </a:extLst>
        </xdr:cNvPr>
        <xdr:cNvSpPr txBox="1"/>
      </xdr:nvSpPr>
      <xdr:spPr>
        <a:xfrm>
          <a:off x="5067300" y="401574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833A66-38A8-4BFB-A285-9705F54B821F}" type="TxLink">
            <a:rPr lang="en-US" sz="1400" b="1" i="0" u="none" strike="noStrike" kern="1200">
              <a:solidFill>
                <a:srgbClr val="212743"/>
              </a:solidFill>
              <a:latin typeface="+mn-lt"/>
              <a:ea typeface="+mn-ea"/>
              <a:cs typeface="+mn-cs"/>
            </a:rPr>
            <a:pPr marL="0" indent="0" algn="l" defTabSz="914400" rtl="0" eaLnBrk="1" latinLnBrk="0" hangingPunct="1"/>
            <a:t>Inflow</a:t>
          </a:fld>
          <a:endParaRPr lang="ru-RU" sz="1400" b="1" kern="1200">
            <a:solidFill>
              <a:srgbClr val="212743"/>
            </a:solidFill>
            <a:latin typeface="+mn-lt"/>
            <a:ea typeface="+mn-ea"/>
            <a:cs typeface="+mn-cs"/>
          </a:endParaRPr>
        </a:p>
      </xdr:txBody>
    </xdr:sp>
    <xdr:clientData/>
  </xdr:twoCellAnchor>
  <xdr:twoCellAnchor>
    <xdr:from>
      <xdr:col>18</xdr:col>
      <xdr:colOff>83820</xdr:colOff>
      <xdr:row>22</xdr:row>
      <xdr:rowOff>22860</xdr:rowOff>
    </xdr:from>
    <xdr:to>
      <xdr:col>20</xdr:col>
      <xdr:colOff>63500</xdr:colOff>
      <xdr:row>23</xdr:row>
      <xdr:rowOff>151476</xdr:rowOff>
    </xdr:to>
    <xdr:sp macro="" textlink="Processing!Q14">
      <xdr:nvSpPr>
        <xdr:cNvPr id="61" name="TextBox 24">
          <a:extLst>
            <a:ext uri="{FF2B5EF4-FFF2-40B4-BE49-F238E27FC236}">
              <a16:creationId xmlns:a16="http://schemas.microsoft.com/office/drawing/2014/main" id="{8F905051-F611-44A4-B54A-D3C9EC3F55B7}"/>
            </a:ext>
          </a:extLst>
        </xdr:cNvPr>
        <xdr:cNvSpPr txBox="1"/>
      </xdr:nvSpPr>
      <xdr:spPr>
        <a:xfrm>
          <a:off x="11056620" y="4046220"/>
          <a:ext cx="119888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0FA8738A-D5FC-4C73-9C0B-433BF30A87CC}" type="TxLink">
            <a:rPr lang="en-US" sz="1400" b="1" i="0" u="none" strike="noStrike" kern="1200">
              <a:solidFill>
                <a:srgbClr val="212743"/>
              </a:solidFill>
              <a:latin typeface="+mn-lt"/>
              <a:ea typeface="+mn-ea"/>
              <a:cs typeface="+mn-cs"/>
            </a:rPr>
            <a:pPr marL="0" indent="0" algn="r" defTabSz="914400" rtl="0" eaLnBrk="1" latinLnBrk="0" hangingPunct="1"/>
            <a:t> $16,328 </a:t>
          </a:fld>
          <a:endParaRPr lang="ru-RU" sz="1400" b="1" kern="1200">
            <a:solidFill>
              <a:srgbClr val="212743"/>
            </a:solidFill>
            <a:latin typeface="+mn-lt"/>
            <a:ea typeface="+mn-ea"/>
            <a:cs typeface="+mn-cs"/>
          </a:endParaRPr>
        </a:p>
      </xdr:txBody>
    </xdr:sp>
    <xdr:clientData/>
  </xdr:twoCellAnchor>
  <xdr:twoCellAnchor>
    <xdr:from>
      <xdr:col>9</xdr:col>
      <xdr:colOff>389937</xdr:colOff>
      <xdr:row>6</xdr:row>
      <xdr:rowOff>41148</xdr:rowOff>
    </xdr:from>
    <xdr:to>
      <xdr:col>18</xdr:col>
      <xdr:colOff>478746</xdr:colOff>
      <xdr:row>20</xdr:row>
      <xdr:rowOff>96012</xdr:rowOff>
    </xdr:to>
    <xdr:graphicFrame macro="">
      <xdr:nvGraphicFramePr>
        <xdr:cNvPr id="91" name="Chart 90">
          <a:extLst>
            <a:ext uri="{FF2B5EF4-FFF2-40B4-BE49-F238E27FC236}">
              <a16:creationId xmlns:a16="http://schemas.microsoft.com/office/drawing/2014/main" id="{01C33FCF-2747-4B37-BCAE-7ECE6EF24A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53340</xdr:colOff>
      <xdr:row>6</xdr:row>
      <xdr:rowOff>175260</xdr:rowOff>
    </xdr:from>
    <xdr:to>
      <xdr:col>9</xdr:col>
      <xdr:colOff>381000</xdr:colOff>
      <xdr:row>8</xdr:row>
      <xdr:rowOff>120996</xdr:rowOff>
    </xdr:to>
    <xdr:sp macro="" textlink="Processing!F26">
      <xdr:nvSpPr>
        <xdr:cNvPr id="92" name="TextBox 24">
          <a:extLst>
            <a:ext uri="{FF2B5EF4-FFF2-40B4-BE49-F238E27FC236}">
              <a16:creationId xmlns:a16="http://schemas.microsoft.com/office/drawing/2014/main" id="{F8446A52-0E12-4E21-B626-836B91A6A071}"/>
            </a:ext>
          </a:extLst>
        </xdr:cNvPr>
        <xdr:cNvSpPr txBox="1"/>
      </xdr:nvSpPr>
      <xdr:spPr>
        <a:xfrm>
          <a:off x="4930140" y="1272540"/>
          <a:ext cx="93726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BF2205A6-2262-4912-9ECD-DF2125D443BC}" type="TxLink">
            <a:rPr lang="en-US" sz="1400" b="1" kern="1200">
              <a:solidFill>
                <a:srgbClr val="212743"/>
              </a:solidFill>
              <a:latin typeface="+mn-lt"/>
              <a:ea typeface="+mn-ea"/>
              <a:cs typeface="+mn-cs"/>
            </a:rPr>
            <a:pPr marL="0" indent="0" algn="l" defTabSz="914400" rtl="0" eaLnBrk="1" latinLnBrk="0" hangingPunct="1"/>
            <a:t>Structure</a:t>
          </a:fld>
          <a:endParaRPr lang="ru-RU" sz="1400" b="1" kern="1200">
            <a:solidFill>
              <a:srgbClr val="212743"/>
            </a:solidFill>
            <a:latin typeface="+mn-lt"/>
            <a:ea typeface="+mn-ea"/>
            <a:cs typeface="+mn-cs"/>
          </a:endParaRPr>
        </a:p>
      </xdr:txBody>
    </xdr:sp>
    <xdr:clientData/>
  </xdr:twoCellAnchor>
  <xdr:twoCellAnchor editAs="oneCell">
    <xdr:from>
      <xdr:col>12</xdr:col>
      <xdr:colOff>300990</xdr:colOff>
      <xdr:row>21</xdr:row>
      <xdr:rowOff>99060</xdr:rowOff>
    </xdr:from>
    <xdr:to>
      <xdr:col>15</xdr:col>
      <xdr:colOff>483870</xdr:colOff>
      <xdr:row>23</xdr:row>
      <xdr:rowOff>135636</xdr:rowOff>
    </xdr:to>
    <mc:AlternateContent xmlns:mc="http://schemas.openxmlformats.org/markup-compatibility/2006" xmlns:a14="http://schemas.microsoft.com/office/drawing/2010/main">
      <mc:Choice Requires="a14">
        <xdr:graphicFrame macro="">
          <xdr:nvGraphicFramePr>
            <xdr:cNvPr id="125" name="Indicator 1">
              <a:extLst>
                <a:ext uri="{FF2B5EF4-FFF2-40B4-BE49-F238E27FC236}">
                  <a16:creationId xmlns:a16="http://schemas.microsoft.com/office/drawing/2014/main" id="{F493854D-7799-4B6B-8450-D46EB0ABE535}"/>
                </a:ext>
              </a:extLst>
            </xdr:cNvPr>
            <xdr:cNvGraphicFramePr/>
          </xdr:nvGraphicFramePr>
          <xdr:xfrm>
            <a:off x="0" y="0"/>
            <a:ext cx="0" cy="0"/>
          </xdr:xfrm>
          <a:graphic>
            <a:graphicData uri="http://schemas.microsoft.com/office/drawing/2010/slicer">
              <sle:slicer xmlns:sle="http://schemas.microsoft.com/office/drawing/2010/slicer" name="Indicator 1"/>
            </a:graphicData>
          </a:graphic>
        </xdr:graphicFrame>
      </mc:Choice>
      <mc:Fallback xmlns="">
        <xdr:sp macro="" textlink="">
          <xdr:nvSpPr>
            <xdr:cNvPr id="0" name=""/>
            <xdr:cNvSpPr>
              <a:spLocks noTextEdit="1"/>
            </xdr:cNvSpPr>
          </xdr:nvSpPr>
          <xdr:spPr>
            <a:xfrm>
              <a:off x="7616190" y="3939540"/>
              <a:ext cx="2011680" cy="40233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441960</xdr:colOff>
      <xdr:row>31</xdr:row>
      <xdr:rowOff>117806</xdr:rowOff>
    </xdr:from>
    <xdr:to>
      <xdr:col>6</xdr:col>
      <xdr:colOff>533400</xdr:colOff>
      <xdr:row>33</xdr:row>
      <xdr:rowOff>16606</xdr:rowOff>
    </xdr:to>
    <xdr:sp macro="" textlink="Processing!E31">
      <xdr:nvSpPr>
        <xdr:cNvPr id="136" name="TextBox 24">
          <a:extLst>
            <a:ext uri="{FF2B5EF4-FFF2-40B4-BE49-F238E27FC236}">
              <a16:creationId xmlns:a16="http://schemas.microsoft.com/office/drawing/2014/main" id="{417D1BFA-3DE7-4D23-8A9A-D36C5F5B5085}"/>
            </a:ext>
          </a:extLst>
        </xdr:cNvPr>
        <xdr:cNvSpPr txBox="1"/>
      </xdr:nvSpPr>
      <xdr:spPr>
        <a:xfrm>
          <a:off x="3489960" y="5787086"/>
          <a:ext cx="7010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35C6536-70AD-4935-910D-D3C11E64DBC4}" type="TxLink">
            <a:rPr lang="en-US" sz="1100" b="0" i="0" u="none" strike="noStrike" kern="1200">
              <a:solidFill>
                <a:srgbClr val="01EFFA"/>
              </a:solidFill>
              <a:latin typeface="Aptos Narrow"/>
              <a:ea typeface="+mn-ea"/>
              <a:cs typeface="+mn-cs"/>
            </a:rPr>
            <a:pPr marL="0" indent="0" algn="r" defTabSz="914400" rtl="0" eaLnBrk="1" latinLnBrk="0" hangingPunct="1"/>
            <a:t> </a:t>
          </a:fld>
          <a:endParaRPr lang="ru-RU" sz="1400" b="0" kern="1200">
            <a:solidFill>
              <a:srgbClr val="01EFFA"/>
            </a:solidFill>
            <a:latin typeface="+mn-lt"/>
            <a:ea typeface="+mn-ea"/>
            <a:cs typeface="+mn-cs"/>
          </a:endParaRPr>
        </a:p>
      </xdr:txBody>
    </xdr:sp>
    <xdr:clientData/>
  </xdr:twoCellAnchor>
  <xdr:twoCellAnchor>
    <xdr:from>
      <xdr:col>8</xdr:col>
      <xdr:colOff>60960</xdr:colOff>
      <xdr:row>8</xdr:row>
      <xdr:rowOff>30480</xdr:rowOff>
    </xdr:from>
    <xdr:to>
      <xdr:col>9</xdr:col>
      <xdr:colOff>213360</xdr:colOff>
      <xdr:row>9</xdr:row>
      <xdr:rowOff>112160</xdr:rowOff>
    </xdr:to>
    <xdr:sp macro="" textlink="Processing!Q1">
      <xdr:nvSpPr>
        <xdr:cNvPr id="139" name="TextBox 24">
          <a:extLst>
            <a:ext uri="{FF2B5EF4-FFF2-40B4-BE49-F238E27FC236}">
              <a16:creationId xmlns:a16="http://schemas.microsoft.com/office/drawing/2014/main" id="{65C927D2-7F4C-4EBF-8FDA-21145B4F57F0}"/>
            </a:ext>
          </a:extLst>
        </xdr:cNvPr>
        <xdr:cNvSpPr txBox="1"/>
      </xdr:nvSpPr>
      <xdr:spPr>
        <a:xfrm>
          <a:off x="4937760" y="1493520"/>
          <a:ext cx="762000"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B1FB09-84B8-4503-8C10-7C2C6370679D}" type="TxLink">
            <a:rPr lang="en-US" sz="1100" b="1" i="0" u="none" strike="noStrike" kern="1200">
              <a:solidFill>
                <a:srgbClr val="000000"/>
              </a:solidFill>
              <a:latin typeface="Aptos Narrow"/>
              <a:ea typeface="+mn-ea"/>
              <a:cs typeface="+mn-cs"/>
            </a:rPr>
            <a:pPr marL="0" indent="0" algn="l" defTabSz="914400" rtl="0" eaLnBrk="1" latinLnBrk="0" hangingPunct="1"/>
            <a:t>Inflow</a:t>
          </a:fld>
          <a:endParaRPr lang="ru-RU" sz="1400" b="1" kern="1200">
            <a:solidFill>
              <a:srgbClr val="212743"/>
            </a:solidFill>
            <a:latin typeface="+mn-lt"/>
            <a:ea typeface="+mn-ea"/>
            <a:cs typeface="+mn-cs"/>
          </a:endParaRPr>
        </a:p>
      </xdr:txBody>
    </xdr:sp>
    <xdr:clientData/>
  </xdr:twoCellAnchor>
  <xdr:twoCellAnchor>
    <xdr:from>
      <xdr:col>2</xdr:col>
      <xdr:colOff>491490</xdr:colOff>
      <xdr:row>31</xdr:row>
      <xdr:rowOff>60960</xdr:rowOff>
    </xdr:from>
    <xdr:to>
      <xdr:col>7</xdr:col>
      <xdr:colOff>278130</xdr:colOff>
      <xdr:row>40</xdr:row>
      <xdr:rowOff>15240</xdr:rowOff>
    </xdr:to>
    <xdr:grpSp>
      <xdr:nvGrpSpPr>
        <xdr:cNvPr id="155" name="Group 154">
          <a:extLst>
            <a:ext uri="{FF2B5EF4-FFF2-40B4-BE49-F238E27FC236}">
              <a16:creationId xmlns:a16="http://schemas.microsoft.com/office/drawing/2014/main" id="{0B0485FB-EEEC-8C7F-3810-F814B493E24E}"/>
            </a:ext>
          </a:extLst>
        </xdr:cNvPr>
        <xdr:cNvGrpSpPr/>
      </xdr:nvGrpSpPr>
      <xdr:grpSpPr>
        <a:xfrm>
          <a:off x="1672590" y="5966460"/>
          <a:ext cx="2739390" cy="1668780"/>
          <a:chOff x="6884670" y="5730240"/>
          <a:chExt cx="2834640" cy="1600200"/>
        </a:xfrm>
      </xdr:grpSpPr>
      <xdr:sp macro="" textlink="">
        <xdr:nvSpPr>
          <xdr:cNvPr id="10" name="Rectangle: Rounded Corners 9">
            <a:extLst>
              <a:ext uri="{FF2B5EF4-FFF2-40B4-BE49-F238E27FC236}">
                <a16:creationId xmlns:a16="http://schemas.microsoft.com/office/drawing/2014/main" id="{BB301792-4CD7-4BEB-ADD7-324032BCC971}"/>
              </a:ext>
            </a:extLst>
          </xdr:cNvPr>
          <xdr:cNvSpPr/>
        </xdr:nvSpPr>
        <xdr:spPr>
          <a:xfrm>
            <a:off x="6884670" y="5730240"/>
            <a:ext cx="2834640" cy="1600200"/>
          </a:xfrm>
          <a:prstGeom prst="roundRect">
            <a:avLst>
              <a:gd name="adj" fmla="val 14041"/>
            </a:avLst>
          </a:prstGeom>
          <a:gradFill flip="none" rotWithShape="1">
            <a:gsLst>
              <a:gs pos="0">
                <a:srgbClr val="212743"/>
              </a:gs>
              <a:gs pos="100000">
                <a:srgbClr val="202644"/>
              </a:gs>
            </a:gsLst>
            <a:lin ang="5400000" scaled="0"/>
            <a:tileRect/>
          </a:gra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graphicFrame macro="">
        <xdr:nvGraphicFramePr>
          <xdr:cNvPr id="137" name="Chart 136">
            <a:extLst>
              <a:ext uri="{FF2B5EF4-FFF2-40B4-BE49-F238E27FC236}">
                <a16:creationId xmlns:a16="http://schemas.microsoft.com/office/drawing/2014/main" id="{D98795BC-F397-49C5-99A8-07E6AD10ABCD}"/>
              </a:ext>
            </a:extLst>
          </xdr:cNvPr>
          <xdr:cNvGraphicFramePr>
            <a:graphicFrameLocks/>
          </xdr:cNvGraphicFramePr>
        </xdr:nvGraphicFramePr>
        <xdr:xfrm>
          <a:off x="7010400" y="5943600"/>
          <a:ext cx="2552700" cy="1280160"/>
        </xdr:xfrm>
        <a:graphic>
          <a:graphicData uri="http://schemas.openxmlformats.org/drawingml/2006/chart">
            <c:chart xmlns:c="http://schemas.openxmlformats.org/drawingml/2006/chart" xmlns:r="http://schemas.openxmlformats.org/officeDocument/2006/relationships" r:id="rId15"/>
          </a:graphicData>
        </a:graphic>
      </xdr:graphicFrame>
      <xdr:sp macro="" textlink="Processing!N26">
        <xdr:nvSpPr>
          <xdr:cNvPr id="138" name="TextBox 24">
            <a:extLst>
              <a:ext uri="{FF2B5EF4-FFF2-40B4-BE49-F238E27FC236}">
                <a16:creationId xmlns:a16="http://schemas.microsoft.com/office/drawing/2014/main" id="{525A70A2-0849-4330-95B3-53E938D7DF7F}"/>
              </a:ext>
            </a:extLst>
          </xdr:cNvPr>
          <xdr:cNvSpPr txBox="1"/>
        </xdr:nvSpPr>
        <xdr:spPr>
          <a:xfrm>
            <a:off x="7010400" y="5764226"/>
            <a:ext cx="13792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097DD66-5465-44E4-AC5E-B599A849618D}" type="TxLink">
              <a:rPr lang="en-US" sz="1400" b="1" kern="1200">
                <a:solidFill>
                  <a:schemeClr val="bg1"/>
                </a:solidFill>
                <a:latin typeface="+mn-lt"/>
                <a:ea typeface="+mn-ea"/>
                <a:cs typeface="+mn-cs"/>
              </a:rPr>
              <a:pPr marL="0" indent="0" algn="l" defTabSz="914400" rtl="0" eaLnBrk="1" latinLnBrk="0" hangingPunct="1"/>
              <a:t>Annual Plans</a:t>
            </a:fld>
            <a:endParaRPr lang="ru-RU" sz="1400" b="1" kern="1200">
              <a:solidFill>
                <a:schemeClr val="bg1"/>
              </a:solidFill>
              <a:latin typeface="+mn-lt"/>
              <a:ea typeface="+mn-ea"/>
              <a:cs typeface="+mn-cs"/>
            </a:endParaRPr>
          </a:p>
        </xdr:txBody>
      </xdr:sp>
      <mc:AlternateContent xmlns:mc="http://schemas.openxmlformats.org/markup-compatibility/2006" xmlns:a14="http://schemas.microsoft.com/office/drawing/2010/main">
        <mc:Choice Requires="a14">
          <xdr:graphicFrame macro="">
            <xdr:nvGraphicFramePr>
              <xdr:cNvPr id="140" name="Year 4">
                <a:extLst>
                  <a:ext uri="{FF2B5EF4-FFF2-40B4-BE49-F238E27FC236}">
                    <a16:creationId xmlns:a16="http://schemas.microsoft.com/office/drawing/2014/main" id="{D3EA8C42-16E8-4F3A-A9E1-809E06746208}"/>
                  </a:ext>
                </a:extLst>
              </xdr:cNvPr>
              <xdr:cNvGraphicFramePr/>
            </xdr:nvGraphicFramePr>
            <xdr:xfrm>
              <a:off x="7239000" y="6934200"/>
              <a:ext cx="2377440" cy="356616"/>
            </xdr:xfrm>
            <a:graphic>
              <a:graphicData uri="http://schemas.microsoft.com/office/drawing/2010/slicer">
                <sle:slicer xmlns:sle="http://schemas.microsoft.com/office/drawing/2010/slicer" name="Year 4"/>
              </a:graphicData>
            </a:graphic>
          </xdr:graphicFrame>
        </mc:Choice>
        <mc:Fallback xmlns="">
          <xdr:sp macro="" textlink="">
            <xdr:nvSpPr>
              <xdr:cNvPr id="0" name=""/>
              <xdr:cNvSpPr>
                <a:spLocks noTextEdit="1"/>
              </xdr:cNvSpPr>
            </xdr:nvSpPr>
            <xdr:spPr>
              <a:xfrm>
                <a:off x="2065020" y="6934200"/>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editAs="oneCell">
    <xdr:from>
      <xdr:col>8</xdr:col>
      <xdr:colOff>457200</xdr:colOff>
      <xdr:row>37</xdr:row>
      <xdr:rowOff>91440</xdr:rowOff>
    </xdr:from>
    <xdr:to>
      <xdr:col>19</xdr:col>
      <xdr:colOff>152400</xdr:colOff>
      <xdr:row>40</xdr:row>
      <xdr:rowOff>0</xdr:rowOff>
    </xdr:to>
    <mc:AlternateContent xmlns:mc="http://schemas.openxmlformats.org/markup-compatibility/2006" xmlns:a14="http://schemas.microsoft.com/office/drawing/2010/main">
      <mc:Choice Requires="a14">
        <xdr:graphicFrame macro="">
          <xdr:nvGraphicFramePr>
            <xdr:cNvPr id="141" name="Month 4">
              <a:extLst>
                <a:ext uri="{FF2B5EF4-FFF2-40B4-BE49-F238E27FC236}">
                  <a16:creationId xmlns:a16="http://schemas.microsoft.com/office/drawing/2014/main" id="{C8A2181E-89F1-40A8-B796-292693EDB5E8}"/>
                </a:ext>
              </a:extLst>
            </xdr:cNvPr>
            <xdr:cNvGraphicFramePr/>
          </xdr:nvGraphicFramePr>
          <xdr:xfrm>
            <a:off x="0" y="0"/>
            <a:ext cx="0" cy="0"/>
          </xdr:xfrm>
          <a:graphic>
            <a:graphicData uri="http://schemas.microsoft.com/office/drawing/2010/slicer">
              <sle:slicer xmlns:sle="http://schemas.microsoft.com/office/drawing/2010/slicer" name="Month 4"/>
            </a:graphicData>
          </a:graphic>
        </xdr:graphicFrame>
      </mc:Choice>
      <mc:Fallback xmlns="">
        <xdr:sp macro="" textlink="">
          <xdr:nvSpPr>
            <xdr:cNvPr id="0" name=""/>
            <xdr:cNvSpPr>
              <a:spLocks noTextEdit="1"/>
            </xdr:cNvSpPr>
          </xdr:nvSpPr>
          <xdr:spPr>
            <a:xfrm>
              <a:off x="5334000" y="6858000"/>
              <a:ext cx="6400800" cy="457200"/>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464820</xdr:colOff>
      <xdr:row>2</xdr:row>
      <xdr:rowOff>38100</xdr:rowOff>
    </xdr:from>
    <xdr:to>
      <xdr:col>20</xdr:col>
      <xdr:colOff>403860</xdr:colOff>
      <xdr:row>4</xdr:row>
      <xdr:rowOff>38100</xdr:rowOff>
    </xdr:to>
    <mc:AlternateContent xmlns:mc="http://schemas.openxmlformats.org/markup-compatibility/2006" xmlns:a14="http://schemas.microsoft.com/office/drawing/2010/main">
      <mc:Choice Requires="a14">
        <xdr:graphicFrame macro="">
          <xdr:nvGraphicFramePr>
            <xdr:cNvPr id="142" name="Year 5">
              <a:extLst>
                <a:ext uri="{FF2B5EF4-FFF2-40B4-BE49-F238E27FC236}">
                  <a16:creationId xmlns:a16="http://schemas.microsoft.com/office/drawing/2014/main" id="{C05AE551-5D13-4397-BD5C-31C12955789B}"/>
                </a:ext>
              </a:extLst>
            </xdr:cNvPr>
            <xdr:cNvGraphicFramePr/>
          </xdr:nvGraphicFramePr>
          <xdr:xfrm>
            <a:off x="0" y="0"/>
            <a:ext cx="0" cy="0"/>
          </xdr:xfrm>
          <a:graphic>
            <a:graphicData uri="http://schemas.microsoft.com/office/drawing/2010/slicer">
              <sle:slicer xmlns:sle="http://schemas.microsoft.com/office/drawing/2010/slicer" name="Year 5"/>
            </a:graphicData>
          </a:graphic>
        </xdr:graphicFrame>
      </mc:Choice>
      <mc:Fallback xmlns="">
        <xdr:sp macro="" textlink="">
          <xdr:nvSpPr>
            <xdr:cNvPr id="0" name=""/>
            <xdr:cNvSpPr>
              <a:spLocks noTextEdit="1"/>
            </xdr:cNvSpPr>
          </xdr:nvSpPr>
          <xdr:spPr>
            <a:xfrm>
              <a:off x="10218420" y="403860"/>
              <a:ext cx="2377440" cy="365760"/>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4</xdr:col>
      <xdr:colOff>256540</xdr:colOff>
      <xdr:row>16</xdr:row>
      <xdr:rowOff>142106</xdr:rowOff>
    </xdr:from>
    <xdr:to>
      <xdr:col>5</xdr:col>
      <xdr:colOff>388620</xdr:colOff>
      <xdr:row>18</xdr:row>
      <xdr:rowOff>3464</xdr:rowOff>
    </xdr:to>
    <xdr:sp macro="" textlink="Processing!H14">
      <xdr:nvSpPr>
        <xdr:cNvPr id="144" name="TextBox 23">
          <a:extLst>
            <a:ext uri="{FF2B5EF4-FFF2-40B4-BE49-F238E27FC236}">
              <a16:creationId xmlns:a16="http://schemas.microsoft.com/office/drawing/2014/main" id="{B3E01C17-BD80-4943-A517-762DE8B9D9EB}"/>
            </a:ext>
          </a:extLst>
        </xdr:cNvPr>
        <xdr:cNvSpPr txBox="1"/>
      </xdr:nvSpPr>
      <xdr:spPr>
        <a:xfrm>
          <a:off x="2694940" y="3068186"/>
          <a:ext cx="741680" cy="227118"/>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1048B030-D77C-4E90-B246-C580D1DB5BFB}" type="TxLink">
            <a:rPr lang="en-US" sz="1000" b="1" i="0" u="none" strike="noStrike" kern="1200">
              <a:solidFill>
                <a:srgbClr val="66FFFF"/>
              </a:solidFill>
              <a:latin typeface="+mn-lt"/>
              <a:ea typeface="+mn-ea"/>
              <a:cs typeface="+mn-cs"/>
            </a:rPr>
            <a:pPr marL="0" indent="0" algn="l" defTabSz="914400" rtl="0" eaLnBrk="1" latinLnBrk="0" hangingPunct="1"/>
            <a:t>+$1.6k</a:t>
          </a:fld>
          <a:endParaRPr lang="ru-RU" sz="1000" b="1" kern="1200">
            <a:solidFill>
              <a:srgbClr val="66FFFF"/>
            </a:solidFill>
            <a:latin typeface="+mn-lt"/>
            <a:ea typeface="+mn-ea"/>
            <a:cs typeface="+mn-cs"/>
          </a:endParaRPr>
        </a:p>
      </xdr:txBody>
    </xdr:sp>
    <xdr:clientData/>
  </xdr:twoCellAnchor>
  <xdr:twoCellAnchor>
    <xdr:from>
      <xdr:col>3</xdr:col>
      <xdr:colOff>15240</xdr:colOff>
      <xdr:row>2</xdr:row>
      <xdr:rowOff>36467</xdr:rowOff>
    </xdr:from>
    <xdr:to>
      <xdr:col>3</xdr:col>
      <xdr:colOff>397894</xdr:colOff>
      <xdr:row>4</xdr:row>
      <xdr:rowOff>68580</xdr:rowOff>
    </xdr:to>
    <xdr:grpSp>
      <xdr:nvGrpSpPr>
        <xdr:cNvPr id="147" name="Group 146">
          <a:extLst>
            <a:ext uri="{FF2B5EF4-FFF2-40B4-BE49-F238E27FC236}">
              <a16:creationId xmlns:a16="http://schemas.microsoft.com/office/drawing/2014/main" id="{CCC79264-6DF3-48D9-85EF-4E92C7E9BE4E}"/>
            </a:ext>
          </a:extLst>
        </xdr:cNvPr>
        <xdr:cNvGrpSpPr/>
      </xdr:nvGrpSpPr>
      <xdr:grpSpPr>
        <a:xfrm>
          <a:off x="1786890" y="417467"/>
          <a:ext cx="382654" cy="413113"/>
          <a:chOff x="259080" y="2584068"/>
          <a:chExt cx="995827" cy="1035432"/>
        </a:xfrm>
      </xdr:grpSpPr>
      <xdr:pic>
        <xdr:nvPicPr>
          <xdr:cNvPr id="148" name="Graphic 147" descr="Signal with solid fill">
            <a:extLst>
              <a:ext uri="{FF2B5EF4-FFF2-40B4-BE49-F238E27FC236}">
                <a16:creationId xmlns:a16="http://schemas.microsoft.com/office/drawing/2014/main" id="{62D7C258-F76E-6A86-D7AC-DE3241509C99}"/>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259080" y="2705100"/>
            <a:ext cx="914400" cy="914400"/>
          </a:xfrm>
          <a:prstGeom prst="rect">
            <a:avLst/>
          </a:prstGeom>
        </xdr:spPr>
      </xdr:pic>
      <xdr:pic>
        <xdr:nvPicPr>
          <xdr:cNvPr id="149" name="Graphic 148" descr="Back with solid fill">
            <a:extLst>
              <a:ext uri="{FF2B5EF4-FFF2-40B4-BE49-F238E27FC236}">
                <a16:creationId xmlns:a16="http://schemas.microsoft.com/office/drawing/2014/main" id="{C877FA44-FEA5-9CB6-6A95-CCCC51C1F648}"/>
              </a:ext>
            </a:extLst>
          </xdr:cNvPr>
          <xdr:cNvPicPr>
            <a:picLocks noChangeAspect="1"/>
          </xdr:cNvPicPr>
        </xdr:nvPicPr>
        <xdr:blipFill>
          <a:blip xmlns:r="http://schemas.openxmlformats.org/officeDocument/2006/relationships" r:embed="rId18">
            <a:extLst>
              <a:ext uri="{96DAC541-7B7A-43D3-8B79-37D633B846F1}">
                <asvg:svgBlip xmlns:asvg="http://schemas.microsoft.com/office/drawing/2016/SVG/main" r:embed="rId19"/>
              </a:ext>
            </a:extLst>
          </a:blip>
          <a:stretch>
            <a:fillRect/>
          </a:stretch>
        </xdr:blipFill>
        <xdr:spPr>
          <a:xfrm rot="7316941">
            <a:off x="282739" y="2584068"/>
            <a:ext cx="972168" cy="972168"/>
          </a:xfrm>
          <a:prstGeom prst="rect">
            <a:avLst/>
          </a:prstGeom>
        </xdr:spPr>
      </xdr:pic>
      <xdr:pic>
        <xdr:nvPicPr>
          <xdr:cNvPr id="150" name="Graphic 149" descr="Flying Money with solid fill">
            <a:extLst>
              <a:ext uri="{FF2B5EF4-FFF2-40B4-BE49-F238E27FC236}">
                <a16:creationId xmlns:a16="http://schemas.microsoft.com/office/drawing/2014/main" id="{7CBCCC2A-5261-4C05-22C9-F87F4DB2467E}"/>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259080" y="2667001"/>
            <a:ext cx="525780" cy="525781"/>
          </a:xfrm>
          <a:prstGeom prst="rect">
            <a:avLst/>
          </a:prstGeom>
        </xdr:spPr>
      </xdr:pic>
    </xdr:grpSp>
    <xdr:clientData/>
  </xdr:twoCellAnchor>
  <xdr:twoCellAnchor>
    <xdr:from>
      <xdr:col>3</xdr:col>
      <xdr:colOff>361406</xdr:colOff>
      <xdr:row>2</xdr:row>
      <xdr:rowOff>77289</xdr:rowOff>
    </xdr:from>
    <xdr:to>
      <xdr:col>6</xdr:col>
      <xdr:colOff>563880</xdr:colOff>
      <xdr:row>4</xdr:row>
      <xdr:rowOff>68580</xdr:rowOff>
    </xdr:to>
    <xdr:sp macro="" textlink="">
      <xdr:nvSpPr>
        <xdr:cNvPr id="151" name="TextBox 150">
          <a:extLst>
            <a:ext uri="{FF2B5EF4-FFF2-40B4-BE49-F238E27FC236}">
              <a16:creationId xmlns:a16="http://schemas.microsoft.com/office/drawing/2014/main" id="{DC7196C3-AE21-4A10-B4F7-F2A6415C748D}"/>
            </a:ext>
          </a:extLst>
        </xdr:cNvPr>
        <xdr:cNvSpPr txBox="1"/>
      </xdr:nvSpPr>
      <xdr:spPr>
        <a:xfrm>
          <a:off x="2190206" y="443049"/>
          <a:ext cx="2031274" cy="357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pl-PL" sz="1800" b="1">
              <a:solidFill>
                <a:srgbClr val="BFFAFF"/>
              </a:solidFill>
            </a:rPr>
            <a:t>Personal Finance</a:t>
          </a:r>
          <a:endParaRPr lang="ru-RU" sz="1800" b="1">
            <a:solidFill>
              <a:srgbClr val="BFFAFF"/>
            </a:solidFill>
          </a:endParaRPr>
        </a:p>
      </xdr:txBody>
    </xdr:sp>
    <xdr:clientData/>
  </xdr:twoCellAnchor>
  <xdr:twoCellAnchor>
    <xdr:from>
      <xdr:col>7</xdr:col>
      <xdr:colOff>548640</xdr:colOff>
      <xdr:row>2</xdr:row>
      <xdr:rowOff>60960</xdr:rowOff>
    </xdr:from>
    <xdr:to>
      <xdr:col>9</xdr:col>
      <xdr:colOff>297180</xdr:colOff>
      <xdr:row>4</xdr:row>
      <xdr:rowOff>5542</xdr:rowOff>
    </xdr:to>
    <xdr:sp macro="" textlink="">
      <xdr:nvSpPr>
        <xdr:cNvPr id="156" name="Rectangle: Rounded Corners 155">
          <a:hlinkClick xmlns:r="http://schemas.openxmlformats.org/officeDocument/2006/relationships" r:id="rId22"/>
          <a:extLst>
            <a:ext uri="{FF2B5EF4-FFF2-40B4-BE49-F238E27FC236}">
              <a16:creationId xmlns:a16="http://schemas.microsoft.com/office/drawing/2014/main" id="{310F9735-BE27-4322-BF1F-3BBE62616A04}"/>
            </a:ext>
          </a:extLst>
        </xdr:cNvPr>
        <xdr:cNvSpPr/>
      </xdr:nvSpPr>
      <xdr:spPr>
        <a:xfrm>
          <a:off x="4815840" y="426720"/>
          <a:ext cx="967740" cy="310342"/>
        </a:xfrm>
        <a:prstGeom prst="roundRect">
          <a:avLst>
            <a:gd name="adj" fmla="val 49653"/>
          </a:avLst>
        </a:prstGeom>
        <a:solidFill>
          <a:srgbClr val="212743"/>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BEFBFF"/>
              </a:solidFill>
              <a:effectLst/>
              <a:latin typeface="+mn-lt"/>
              <a:ea typeface="+mn-ea"/>
              <a:cs typeface="+mn-cs"/>
            </a:rPr>
            <a:t>Dashboard</a:t>
          </a:r>
          <a:endParaRPr lang="ru-RU" sz="1100" b="0">
            <a:solidFill>
              <a:srgbClr val="BEFBFF"/>
            </a:solidFill>
            <a:effectLst/>
            <a:latin typeface="+mn-lt"/>
            <a:ea typeface="+mn-ea"/>
            <a:cs typeface="+mn-cs"/>
          </a:endParaRPr>
        </a:p>
      </xdr:txBody>
    </xdr:sp>
    <xdr:clientData/>
  </xdr:twoCellAnchor>
  <xdr:twoCellAnchor>
    <xdr:from>
      <xdr:col>12</xdr:col>
      <xdr:colOff>45720</xdr:colOff>
      <xdr:row>2</xdr:row>
      <xdr:rowOff>60960</xdr:rowOff>
    </xdr:from>
    <xdr:to>
      <xdr:col>13</xdr:col>
      <xdr:colOff>403860</xdr:colOff>
      <xdr:row>4</xdr:row>
      <xdr:rowOff>5542</xdr:rowOff>
    </xdr:to>
    <xdr:sp macro="" textlink="">
      <xdr:nvSpPr>
        <xdr:cNvPr id="157" name="Rectangle: Rounded Corners 156">
          <a:hlinkClick xmlns:r="http://schemas.openxmlformats.org/officeDocument/2006/relationships" r:id="rId23"/>
          <a:extLst>
            <a:ext uri="{FF2B5EF4-FFF2-40B4-BE49-F238E27FC236}">
              <a16:creationId xmlns:a16="http://schemas.microsoft.com/office/drawing/2014/main" id="{2A361573-0615-480F-AF96-89001CD747C1}"/>
            </a:ext>
          </a:extLst>
        </xdr:cNvPr>
        <xdr:cNvSpPr/>
      </xdr:nvSpPr>
      <xdr:spPr>
        <a:xfrm>
          <a:off x="7360920" y="426720"/>
          <a:ext cx="967740" cy="310342"/>
        </a:xfrm>
        <a:prstGeom prst="roundRect">
          <a:avLst>
            <a:gd name="adj" fmla="val 49653"/>
          </a:avLst>
        </a:prstGeom>
        <a:solidFill>
          <a:srgbClr val="212743"/>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BEFBFF"/>
              </a:solidFill>
              <a:effectLst/>
              <a:latin typeface="+mn-lt"/>
              <a:ea typeface="+mn-ea"/>
              <a:cs typeface="+mn-cs"/>
            </a:rPr>
            <a:t>Costs</a:t>
          </a:r>
          <a:endParaRPr lang="ru-RU" sz="1050" b="0" kern="1200">
            <a:solidFill>
              <a:srgbClr val="BEFBFF"/>
            </a:solidFill>
            <a:latin typeface="+mn-lt"/>
            <a:ea typeface="+mn-ea"/>
            <a:cs typeface="+mn-cs"/>
          </a:endParaRPr>
        </a:p>
      </xdr:txBody>
    </xdr:sp>
    <xdr:clientData/>
  </xdr:twoCellAnchor>
  <xdr:twoCellAnchor>
    <xdr:from>
      <xdr:col>9</xdr:col>
      <xdr:colOff>601980</xdr:colOff>
      <xdr:row>2</xdr:row>
      <xdr:rowOff>60960</xdr:rowOff>
    </xdr:from>
    <xdr:to>
      <xdr:col>11</xdr:col>
      <xdr:colOff>350520</xdr:colOff>
      <xdr:row>4</xdr:row>
      <xdr:rowOff>5542</xdr:rowOff>
    </xdr:to>
    <xdr:sp macro="" textlink="Processing!F26">
      <xdr:nvSpPr>
        <xdr:cNvPr id="158" name="Rectangle: Rounded Corners 157">
          <a:extLst>
            <a:ext uri="{FF2B5EF4-FFF2-40B4-BE49-F238E27FC236}">
              <a16:creationId xmlns:a16="http://schemas.microsoft.com/office/drawing/2014/main" id="{83584630-5ACC-4E45-B903-88DE89FBBF15}"/>
            </a:ext>
          </a:extLst>
        </xdr:cNvPr>
        <xdr:cNvSpPr/>
      </xdr:nvSpPr>
      <xdr:spPr>
        <a:xfrm>
          <a:off x="6088380" y="426720"/>
          <a:ext cx="967740" cy="310342"/>
        </a:xfrm>
        <a:prstGeom prst="roundRect">
          <a:avLst>
            <a:gd name="adj" fmla="val 49653"/>
          </a:avLst>
        </a:prstGeom>
        <a:gradFill flip="none" rotWithShape="1">
          <a:gsLst>
            <a:gs pos="18000">
              <a:srgbClr val="003760"/>
            </a:gs>
            <a:gs pos="90000">
              <a:srgbClr val="003964"/>
            </a:gs>
          </a:gsLst>
          <a:path path="circle">
            <a:fillToRect l="50000" t="-80000" r="50000" b="180000"/>
          </a:path>
          <a:tileRect/>
        </a:gradFill>
        <a:ln w="9525">
          <a:solidFill>
            <a:srgbClr val="66FFFF"/>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F7ACD383-DBBD-41C1-8129-D552369CE456}" type="TxLink">
            <a:rPr lang="en-US" sz="1050" b="1" i="0" u="none" strike="noStrike" kern="1200">
              <a:solidFill>
                <a:srgbClr val="66FFFF"/>
              </a:solidFill>
              <a:latin typeface="+mn-lt"/>
              <a:ea typeface="+mn-ea"/>
              <a:cs typeface="+mn-cs"/>
            </a:rPr>
            <a:pPr marL="0" indent="0" algn="ctr" defTabSz="914400" rtl="0" eaLnBrk="1" latinLnBrk="0" hangingPunct="1"/>
            <a:t>Structure</a:t>
          </a:fld>
          <a:endParaRPr lang="ru-RU" sz="1050" kern="1200">
            <a:solidFill>
              <a:srgbClr val="66FFFF"/>
            </a:solidFill>
            <a:latin typeface="+mn-lt"/>
            <a:ea typeface="+mn-ea"/>
            <a:cs typeface="+mn-cs"/>
          </a:endParaRPr>
        </a:p>
      </xdr:txBody>
    </xdr:sp>
    <xdr:clientData/>
  </xdr:twoCellAnchor>
  <xdr:twoCellAnchor>
    <xdr:from>
      <xdr:col>14</xdr:col>
      <xdr:colOff>99060</xdr:colOff>
      <xdr:row>2</xdr:row>
      <xdr:rowOff>60960</xdr:rowOff>
    </xdr:from>
    <xdr:to>
      <xdr:col>15</xdr:col>
      <xdr:colOff>457200</xdr:colOff>
      <xdr:row>4</xdr:row>
      <xdr:rowOff>5542</xdr:rowOff>
    </xdr:to>
    <xdr:sp macro="" textlink="">
      <xdr:nvSpPr>
        <xdr:cNvPr id="159" name="Rectangle: Rounded Corners 158">
          <a:hlinkClick xmlns:r="http://schemas.openxmlformats.org/officeDocument/2006/relationships" r:id="rId24"/>
          <a:extLst>
            <a:ext uri="{FF2B5EF4-FFF2-40B4-BE49-F238E27FC236}">
              <a16:creationId xmlns:a16="http://schemas.microsoft.com/office/drawing/2014/main" id="{AEE15B92-AE3E-46A8-9CF1-702D8B29DC60}"/>
            </a:ext>
          </a:extLst>
        </xdr:cNvPr>
        <xdr:cNvSpPr/>
      </xdr:nvSpPr>
      <xdr:spPr>
        <a:xfrm>
          <a:off x="8633460" y="426720"/>
          <a:ext cx="967740" cy="310342"/>
        </a:xfrm>
        <a:prstGeom prst="roundRect">
          <a:avLst>
            <a:gd name="adj" fmla="val 49653"/>
          </a:avLst>
        </a:prstGeom>
        <a:solidFill>
          <a:srgbClr val="212743"/>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pl-PL" sz="1100" b="0">
              <a:solidFill>
                <a:srgbClr val="BEFBFF"/>
              </a:solidFill>
              <a:effectLst/>
              <a:latin typeface="+mn-lt"/>
              <a:ea typeface="+mn-ea"/>
              <a:cs typeface="+mn-cs"/>
            </a:rPr>
            <a:t>Budget</a:t>
          </a:r>
          <a:endParaRPr lang="ru-RU" sz="1050" b="0" kern="1200">
            <a:solidFill>
              <a:srgbClr val="BEFBFF"/>
            </a:solidFill>
            <a:latin typeface="+mn-lt"/>
            <a:ea typeface="+mn-ea"/>
            <a:cs typeface="+mn-cs"/>
          </a:endParaRPr>
        </a:p>
      </xdr:txBody>
    </xdr:sp>
    <xdr:clientData/>
  </xdr:twoCellAnchor>
  <xdr:twoCellAnchor>
    <xdr:from>
      <xdr:col>0</xdr:col>
      <xdr:colOff>0</xdr:colOff>
      <xdr:row>0</xdr:row>
      <xdr:rowOff>0</xdr:rowOff>
    </xdr:from>
    <xdr:to>
      <xdr:col>1</xdr:col>
      <xdr:colOff>83820</xdr:colOff>
      <xdr:row>1</xdr:row>
      <xdr:rowOff>83820</xdr:rowOff>
    </xdr:to>
    <xdr:sp macro="" textlink="">
      <xdr:nvSpPr>
        <xdr:cNvPr id="160" name="Rectangle 159">
          <a:extLst>
            <a:ext uri="{FF2B5EF4-FFF2-40B4-BE49-F238E27FC236}">
              <a16:creationId xmlns:a16="http://schemas.microsoft.com/office/drawing/2014/main" id="{3151F37C-8355-4DE3-8E16-44CA6F2F929B}"/>
            </a:ext>
          </a:extLst>
        </xdr:cNvPr>
        <xdr:cNvSpPr/>
      </xdr:nvSpPr>
      <xdr:spPr>
        <a:xfrm>
          <a:off x="0" y="0"/>
          <a:ext cx="693420" cy="266700"/>
        </a:xfrm>
        <a:prstGeom prst="rect">
          <a:avLst/>
        </a:prstGeom>
        <a:solidFill>
          <a:srgbClr val="7088A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22</xdr:col>
      <xdr:colOff>212160</xdr:colOff>
      <xdr:row>1</xdr:row>
      <xdr:rowOff>0</xdr:rowOff>
    </xdr:from>
    <xdr:to>
      <xdr:col>22</xdr:col>
      <xdr:colOff>486480</xdr:colOff>
      <xdr:row>2</xdr:row>
      <xdr:rowOff>91440</xdr:rowOff>
    </xdr:to>
    <xdr:pic>
      <xdr:nvPicPr>
        <xdr:cNvPr id="162" name="Graphic 161" descr="Partial sun with solid fill">
          <a:extLst>
            <a:ext uri="{FF2B5EF4-FFF2-40B4-BE49-F238E27FC236}">
              <a16:creationId xmlns:a16="http://schemas.microsoft.com/office/drawing/2014/main" id="{92169DC3-9920-F40A-8210-FF7D8B42E934}"/>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13623360" y="182880"/>
          <a:ext cx="274320" cy="274320"/>
        </a:xfrm>
        <a:prstGeom prst="rect">
          <a:avLst/>
        </a:prstGeom>
      </xdr:spPr>
    </xdr:pic>
    <xdr:clientData/>
  </xdr:twoCellAnchor>
  <xdr:twoCellAnchor>
    <xdr:from>
      <xdr:col>21</xdr:col>
      <xdr:colOff>426720</xdr:colOff>
      <xdr:row>1</xdr:row>
      <xdr:rowOff>0</xdr:rowOff>
    </xdr:from>
    <xdr:to>
      <xdr:col>22</xdr:col>
      <xdr:colOff>91440</xdr:colOff>
      <xdr:row>2</xdr:row>
      <xdr:rowOff>91440</xdr:rowOff>
    </xdr:to>
    <xdr:pic>
      <xdr:nvPicPr>
        <xdr:cNvPr id="163" name="Graphic 162" descr="Moon with solid fill">
          <a:hlinkClick xmlns:r="http://schemas.openxmlformats.org/officeDocument/2006/relationships" r:id="rId27"/>
          <a:extLst>
            <a:ext uri="{FF2B5EF4-FFF2-40B4-BE49-F238E27FC236}">
              <a16:creationId xmlns:a16="http://schemas.microsoft.com/office/drawing/2014/main" id="{B6E355D7-FEF2-2C71-BDC0-36880DCDE077}"/>
            </a:ext>
          </a:extLst>
        </xdr:cNvPr>
        <xdr:cNvPicPr>
          <a:picLocks noChangeAspect="1"/>
        </xdr:cNvPicPr>
      </xdr:nvPicPr>
      <xdr:blipFill>
        <a:blip xmlns:r="http://schemas.openxmlformats.org/officeDocument/2006/relationships" r:embed="rId28">
          <a:extLst>
            <a:ext uri="{96DAC541-7B7A-43D3-8B79-37D633B846F1}">
              <asvg:svgBlip xmlns:asvg="http://schemas.microsoft.com/office/drawing/2016/SVG/main" r:embed="rId29"/>
            </a:ext>
          </a:extLst>
        </a:blip>
        <a:stretch>
          <a:fillRect/>
        </a:stretch>
      </xdr:blipFill>
      <xdr:spPr>
        <a:xfrm>
          <a:off x="13228320" y="182880"/>
          <a:ext cx="274320" cy="274320"/>
        </a:xfrm>
        <a:prstGeom prst="rect">
          <a:avLst/>
        </a:prstGeom>
      </xdr:spPr>
    </xdr:pic>
    <xdr:clientData/>
  </xdr:twoCellAnchor>
  <xdr:twoCellAnchor>
    <xdr:from>
      <xdr:col>22</xdr:col>
      <xdr:colOff>607200</xdr:colOff>
      <xdr:row>1</xdr:row>
      <xdr:rowOff>0</xdr:rowOff>
    </xdr:from>
    <xdr:to>
      <xdr:col>23</xdr:col>
      <xdr:colOff>271920</xdr:colOff>
      <xdr:row>2</xdr:row>
      <xdr:rowOff>91440</xdr:rowOff>
    </xdr:to>
    <xdr:pic>
      <xdr:nvPicPr>
        <xdr:cNvPr id="164" name="Graphic 163" descr="Sun with solid fill">
          <a:hlinkClick xmlns:r="http://schemas.openxmlformats.org/officeDocument/2006/relationships" r:id="rId30"/>
          <a:extLst>
            <a:ext uri="{FF2B5EF4-FFF2-40B4-BE49-F238E27FC236}">
              <a16:creationId xmlns:a16="http://schemas.microsoft.com/office/drawing/2014/main" id="{AB91A25C-1DA3-EF7A-EBC7-15F639EB2501}"/>
            </a:ext>
          </a:extLst>
        </xdr:cNvPr>
        <xdr:cNvPicPr>
          <a:picLocks noChangeAspect="1"/>
        </xdr:cNvPicPr>
      </xdr:nvPicPr>
      <xdr:blipFill>
        <a:blip xmlns:r="http://schemas.openxmlformats.org/officeDocument/2006/relationships" r:embed="rId31">
          <a:extLst>
            <a:ext uri="{96DAC541-7B7A-43D3-8B79-37D633B846F1}">
              <asvg:svgBlip xmlns:asvg="http://schemas.microsoft.com/office/drawing/2016/SVG/main" r:embed="rId32"/>
            </a:ext>
          </a:extLst>
        </a:blip>
        <a:stretch>
          <a:fillRect/>
        </a:stretch>
      </xdr:blipFill>
      <xdr:spPr>
        <a:xfrm>
          <a:off x="14018400" y="182880"/>
          <a:ext cx="274320" cy="27432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190500</xdr:colOff>
      <xdr:row>1</xdr:row>
      <xdr:rowOff>45720</xdr:rowOff>
    </xdr:from>
    <xdr:to>
      <xdr:col>21</xdr:col>
      <xdr:colOff>38100</xdr:colOff>
      <xdr:row>41</xdr:row>
      <xdr:rowOff>45720</xdr:rowOff>
    </xdr:to>
    <xdr:sp macro="" textlink="">
      <xdr:nvSpPr>
        <xdr:cNvPr id="2" name="Rectangle: Rounded Corners 1">
          <a:extLst>
            <a:ext uri="{FF2B5EF4-FFF2-40B4-BE49-F238E27FC236}">
              <a16:creationId xmlns:a16="http://schemas.microsoft.com/office/drawing/2014/main" id="{E6C3F91A-357D-4001-B7E5-B2AC7DEB8C7D}"/>
            </a:ext>
          </a:extLst>
        </xdr:cNvPr>
        <xdr:cNvSpPr/>
      </xdr:nvSpPr>
      <xdr:spPr>
        <a:xfrm>
          <a:off x="1409700" y="228600"/>
          <a:ext cx="11430000" cy="7315200"/>
        </a:xfrm>
        <a:prstGeom prst="roundRect">
          <a:avLst>
            <a:gd name="adj" fmla="val 4725"/>
          </a:avLst>
        </a:prstGeom>
        <a:gradFill flip="none" rotWithShape="1">
          <a:gsLst>
            <a:gs pos="0">
              <a:srgbClr val="9FB0C8"/>
            </a:gs>
            <a:gs pos="100000">
              <a:srgbClr val="8DA0BD"/>
            </a:gs>
          </a:gsLst>
          <a:path path="circle">
            <a:fillToRect r="100000" b="100000"/>
          </a:path>
          <a:tileRect l="-100000" t="-100000"/>
        </a:gradFill>
        <a:ln>
          <a:noFill/>
        </a:ln>
        <a:effectLst>
          <a:outerShdw blurRad="698500" dist="127000" dir="2700000" algn="tl" rotWithShape="0">
            <a:srgbClr val="3D506B">
              <a:alpha val="9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190500</xdr:colOff>
      <xdr:row>1</xdr:row>
      <xdr:rowOff>45720</xdr:rowOff>
    </xdr:from>
    <xdr:to>
      <xdr:col>21</xdr:col>
      <xdr:colOff>38100</xdr:colOff>
      <xdr:row>5</xdr:row>
      <xdr:rowOff>0</xdr:rowOff>
    </xdr:to>
    <xdr:sp macro="" textlink="">
      <xdr:nvSpPr>
        <xdr:cNvPr id="3" name="Freeform: Shape 2">
          <a:extLst>
            <a:ext uri="{FF2B5EF4-FFF2-40B4-BE49-F238E27FC236}">
              <a16:creationId xmlns:a16="http://schemas.microsoft.com/office/drawing/2014/main" id="{72FF5153-2D1A-41F4-AACB-EA90ECA4FD44}"/>
            </a:ext>
          </a:extLst>
        </xdr:cNvPr>
        <xdr:cNvSpPr/>
      </xdr:nvSpPr>
      <xdr:spPr>
        <a:xfrm>
          <a:off x="1409700" y="228600"/>
          <a:ext cx="11430000" cy="685800"/>
        </a:xfrm>
        <a:custGeom>
          <a:avLst/>
          <a:gdLst>
            <a:gd name="csX0" fmla="*/ 346723 w 11376660"/>
            <a:gd name="csY0" fmla="*/ 0 h 685800"/>
            <a:gd name="csX1" fmla="*/ 11029937 w 11376660"/>
            <a:gd name="csY1" fmla="*/ 0 h 685800"/>
            <a:gd name="csX2" fmla="*/ 11376660 w 11376660"/>
            <a:gd name="csY2" fmla="*/ 346723 h 685800"/>
            <a:gd name="csX3" fmla="*/ 11376660 w 11376660"/>
            <a:gd name="csY3" fmla="*/ 685800 h 685800"/>
            <a:gd name="csX4" fmla="*/ 0 w 11376660"/>
            <a:gd name="csY4" fmla="*/ 685800 h 685800"/>
            <a:gd name="csX5" fmla="*/ 0 w 11376660"/>
            <a:gd name="csY5" fmla="*/ 346723 h 685800"/>
            <a:gd name="csX6" fmla="*/ 346723 w 11376660"/>
            <a:gd name="csY6" fmla="*/ 0 h 685800"/>
          </a:gdLst>
          <a:ahLst/>
          <a:cxnLst>
            <a:cxn ang="0">
              <a:pos x="csX0" y="csY0"/>
            </a:cxn>
            <a:cxn ang="0">
              <a:pos x="csX1" y="csY1"/>
            </a:cxn>
            <a:cxn ang="0">
              <a:pos x="csX2" y="csY2"/>
            </a:cxn>
            <a:cxn ang="0">
              <a:pos x="csX3" y="csY3"/>
            </a:cxn>
            <a:cxn ang="0">
              <a:pos x="csX4" y="csY4"/>
            </a:cxn>
            <a:cxn ang="0">
              <a:pos x="csX5" y="csY5"/>
            </a:cxn>
            <a:cxn ang="0">
              <a:pos x="csX6" y="csY6"/>
            </a:cxn>
          </a:cxnLst>
          <a:rect l="l" t="t" r="r" b="b"/>
          <a:pathLst>
            <a:path w="11376660" h="685800">
              <a:moveTo>
                <a:pt x="346723" y="0"/>
              </a:moveTo>
              <a:lnTo>
                <a:pt x="11029937" y="0"/>
              </a:lnTo>
              <a:cubicBezTo>
                <a:pt x="11221427" y="0"/>
                <a:pt x="11376660" y="155233"/>
                <a:pt x="11376660" y="346723"/>
              </a:cubicBezTo>
              <a:lnTo>
                <a:pt x="11376660" y="685800"/>
              </a:lnTo>
              <a:lnTo>
                <a:pt x="0" y="685800"/>
              </a:lnTo>
              <a:lnTo>
                <a:pt x="0" y="346723"/>
              </a:lnTo>
              <a:cubicBezTo>
                <a:pt x="0" y="155233"/>
                <a:pt x="155233" y="0"/>
                <a:pt x="346723" y="0"/>
              </a:cubicBezTo>
              <a:close/>
            </a:path>
          </a:pathLst>
        </a:custGeom>
        <a:gradFill flip="none" rotWithShape="1">
          <a:gsLst>
            <a:gs pos="0">
              <a:srgbClr val="212743"/>
            </a:gs>
            <a:gs pos="100000">
              <a:srgbClr val="202644"/>
            </a:gs>
          </a:gsLst>
          <a:lin ang="540000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indent="0" algn="l" defTabSz="914400" rtl="0" eaLnBrk="1" latinLnBrk="0" hangingPunct="1">
            <a:defRPr sz="1100" kern="1200">
              <a:solidFill>
                <a:schemeClr val="lt1"/>
              </a:solidFill>
              <a:latin typeface="+mn-lt"/>
              <a:ea typeface="+mn-ea"/>
              <a:cs typeface="+mn-cs"/>
            </a:defRPr>
          </a:lvl1pPr>
          <a:lvl2pPr marL="457200" indent="0" algn="l" defTabSz="914400" rtl="0" eaLnBrk="1" latinLnBrk="0" hangingPunct="1">
            <a:defRPr sz="1100" kern="1200">
              <a:solidFill>
                <a:schemeClr val="lt1"/>
              </a:solidFill>
              <a:latin typeface="+mn-lt"/>
              <a:ea typeface="+mn-ea"/>
              <a:cs typeface="+mn-cs"/>
            </a:defRPr>
          </a:lvl2pPr>
          <a:lvl3pPr marL="914400" indent="0" algn="l" defTabSz="914400" rtl="0" eaLnBrk="1" latinLnBrk="0" hangingPunct="1">
            <a:defRPr sz="1100" kern="1200">
              <a:solidFill>
                <a:schemeClr val="lt1"/>
              </a:solidFill>
              <a:latin typeface="+mn-lt"/>
              <a:ea typeface="+mn-ea"/>
              <a:cs typeface="+mn-cs"/>
            </a:defRPr>
          </a:lvl3pPr>
          <a:lvl4pPr marL="1371600" indent="0" algn="l" defTabSz="914400" rtl="0" eaLnBrk="1" latinLnBrk="0" hangingPunct="1">
            <a:defRPr sz="1100" kern="1200">
              <a:solidFill>
                <a:schemeClr val="lt1"/>
              </a:solidFill>
              <a:latin typeface="+mn-lt"/>
              <a:ea typeface="+mn-ea"/>
              <a:cs typeface="+mn-cs"/>
            </a:defRPr>
          </a:lvl4pPr>
          <a:lvl5pPr marL="1828800" indent="0" algn="l" defTabSz="914400" rtl="0" eaLnBrk="1" latinLnBrk="0" hangingPunct="1">
            <a:defRPr sz="1100" kern="1200">
              <a:solidFill>
                <a:schemeClr val="lt1"/>
              </a:solidFill>
              <a:latin typeface="+mn-lt"/>
              <a:ea typeface="+mn-ea"/>
              <a:cs typeface="+mn-cs"/>
            </a:defRPr>
          </a:lvl5pPr>
          <a:lvl6pPr marL="2286000" indent="0" algn="l" defTabSz="914400" rtl="0" eaLnBrk="1" latinLnBrk="0" hangingPunct="1">
            <a:defRPr sz="1100" kern="1200">
              <a:solidFill>
                <a:schemeClr val="lt1"/>
              </a:solidFill>
              <a:latin typeface="+mn-lt"/>
              <a:ea typeface="+mn-ea"/>
              <a:cs typeface="+mn-cs"/>
            </a:defRPr>
          </a:lvl6pPr>
          <a:lvl7pPr marL="2743200" indent="0" algn="l" defTabSz="914400" rtl="0" eaLnBrk="1" latinLnBrk="0" hangingPunct="1">
            <a:defRPr sz="1100" kern="1200">
              <a:solidFill>
                <a:schemeClr val="lt1"/>
              </a:solidFill>
              <a:latin typeface="+mn-lt"/>
              <a:ea typeface="+mn-ea"/>
              <a:cs typeface="+mn-cs"/>
            </a:defRPr>
          </a:lvl7pPr>
          <a:lvl8pPr marL="3200400" indent="0" algn="l" defTabSz="914400" rtl="0" eaLnBrk="1" latinLnBrk="0" hangingPunct="1">
            <a:defRPr sz="1100" kern="1200">
              <a:solidFill>
                <a:schemeClr val="lt1"/>
              </a:solidFill>
              <a:latin typeface="+mn-lt"/>
              <a:ea typeface="+mn-ea"/>
              <a:cs typeface="+mn-cs"/>
            </a:defRPr>
          </a:lvl8pPr>
          <a:lvl9pPr marL="3657600" indent="0" algn="l" defTabSz="914400" rtl="0" eaLnBrk="1" latinLnBrk="0" hangingPunct="1">
            <a:defRPr sz="11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491490</xdr:colOff>
      <xdr:row>6</xdr:row>
      <xdr:rowOff>106680</xdr:rowOff>
    </xdr:from>
    <xdr:to>
      <xdr:col>7</xdr:col>
      <xdr:colOff>186690</xdr:colOff>
      <xdr:row>29</xdr:row>
      <xdr:rowOff>106680</xdr:rowOff>
    </xdr:to>
    <xdr:sp macro="" textlink="">
      <xdr:nvSpPr>
        <xdr:cNvPr id="4" name="Rectangle: Rounded Corners 3">
          <a:extLst>
            <a:ext uri="{FF2B5EF4-FFF2-40B4-BE49-F238E27FC236}">
              <a16:creationId xmlns:a16="http://schemas.microsoft.com/office/drawing/2014/main" id="{68F808E9-4BF4-4796-9D3F-F78B016B194A}"/>
            </a:ext>
          </a:extLst>
        </xdr:cNvPr>
        <xdr:cNvSpPr/>
      </xdr:nvSpPr>
      <xdr:spPr>
        <a:xfrm>
          <a:off x="1710690" y="1203960"/>
          <a:ext cx="2743200" cy="4206240"/>
        </a:xfrm>
        <a:prstGeom prst="roundRect">
          <a:avLst>
            <a:gd name="adj" fmla="val 9762"/>
          </a:avLst>
        </a:prstGeom>
        <a:solidFill>
          <a:srgbClr val="F4F5FC"/>
        </a:soli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491490</xdr:colOff>
      <xdr:row>6</xdr:row>
      <xdr:rowOff>99060</xdr:rowOff>
    </xdr:from>
    <xdr:to>
      <xdr:col>7</xdr:col>
      <xdr:colOff>186690</xdr:colOff>
      <xdr:row>18</xdr:row>
      <xdr:rowOff>99060</xdr:rowOff>
    </xdr:to>
    <xdr:sp macro="" textlink="">
      <xdr:nvSpPr>
        <xdr:cNvPr id="6" name="Rectangle: Rounded Corners 5">
          <a:extLst>
            <a:ext uri="{FF2B5EF4-FFF2-40B4-BE49-F238E27FC236}">
              <a16:creationId xmlns:a16="http://schemas.microsoft.com/office/drawing/2014/main" id="{32A19C11-AF1A-4F52-B32D-023BF28BB5F7}"/>
            </a:ext>
          </a:extLst>
        </xdr:cNvPr>
        <xdr:cNvSpPr/>
      </xdr:nvSpPr>
      <xdr:spPr>
        <a:xfrm>
          <a:off x="1710690" y="1196340"/>
          <a:ext cx="2743200" cy="2194560"/>
        </a:xfrm>
        <a:prstGeom prst="roundRect">
          <a:avLst>
            <a:gd name="adj" fmla="val 12153"/>
          </a:avLst>
        </a:prstGeom>
        <a:gradFill flip="none" rotWithShape="1">
          <a:gsLst>
            <a:gs pos="0">
              <a:srgbClr val="004679"/>
            </a:gs>
            <a:gs pos="100000">
              <a:srgbClr val="181C3B"/>
            </a:gs>
          </a:gsLst>
          <a:path path="circle">
            <a:fillToRect l="50000" t="-80000" r="50000" b="180000"/>
          </a:path>
          <a:tileRect/>
        </a:gradFill>
        <a:ln>
          <a:noFill/>
        </a:ln>
        <a:effectLst>
          <a:outerShdw blurRad="127000" dist="127000" dir="5400000" sx="102000" sy="102000" algn="t" rotWithShape="0">
            <a:srgbClr val="3D506B">
              <a:alpha val="3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7</xdr:col>
      <xdr:colOff>488358</xdr:colOff>
      <xdr:row>6</xdr:row>
      <xdr:rowOff>144780</xdr:rowOff>
    </xdr:from>
    <xdr:to>
      <xdr:col>20</xdr:col>
      <xdr:colOff>339768</xdr:colOff>
      <xdr:row>20</xdr:row>
      <xdr:rowOff>7620</xdr:rowOff>
    </xdr:to>
    <xdr:sp macro="" textlink="">
      <xdr:nvSpPr>
        <xdr:cNvPr id="7" name="Rectangle: Rounded Corners 6">
          <a:extLst>
            <a:ext uri="{FF2B5EF4-FFF2-40B4-BE49-F238E27FC236}">
              <a16:creationId xmlns:a16="http://schemas.microsoft.com/office/drawing/2014/main" id="{B98F0400-5ED5-4196-BE8C-102F82030353}"/>
            </a:ext>
          </a:extLst>
        </xdr:cNvPr>
        <xdr:cNvSpPr/>
      </xdr:nvSpPr>
      <xdr:spPr>
        <a:xfrm>
          <a:off x="4755558" y="1242060"/>
          <a:ext cx="7776210" cy="2423160"/>
        </a:xfrm>
        <a:prstGeom prst="roundRect">
          <a:avLst>
            <a:gd name="adj" fmla="val 11200"/>
          </a:avLst>
        </a:prstGeom>
        <a:solidFill>
          <a:srgbClr val="F4F5FC"/>
        </a:soli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249282</xdr:colOff>
      <xdr:row>11</xdr:row>
      <xdr:rowOff>137160</xdr:rowOff>
    </xdr:from>
    <xdr:to>
      <xdr:col>7</xdr:col>
      <xdr:colOff>418011</xdr:colOff>
      <xdr:row>19</xdr:row>
      <xdr:rowOff>53340</xdr:rowOff>
    </xdr:to>
    <xdr:graphicFrame macro="">
      <xdr:nvGraphicFramePr>
        <xdr:cNvPr id="8" name="Chart 7">
          <a:extLst>
            <a:ext uri="{FF2B5EF4-FFF2-40B4-BE49-F238E27FC236}">
              <a16:creationId xmlns:a16="http://schemas.microsoft.com/office/drawing/2014/main" id="{0815401D-1227-457E-AE1E-EC6555C5B8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254240</xdr:colOff>
      <xdr:row>7</xdr:row>
      <xdr:rowOff>98651</xdr:rowOff>
    </xdr:from>
    <xdr:to>
      <xdr:col>6</xdr:col>
      <xdr:colOff>590162</xdr:colOff>
      <xdr:row>9</xdr:row>
      <xdr:rowOff>74160</xdr:rowOff>
    </xdr:to>
    <xdr:grpSp>
      <xdr:nvGrpSpPr>
        <xdr:cNvPr id="9" name="Group 8">
          <a:extLst>
            <a:ext uri="{FF2B5EF4-FFF2-40B4-BE49-F238E27FC236}">
              <a16:creationId xmlns:a16="http://schemas.microsoft.com/office/drawing/2014/main" id="{938089D0-303D-40DE-9D94-532F47C0AC0D}"/>
            </a:ext>
          </a:extLst>
        </xdr:cNvPr>
        <xdr:cNvGrpSpPr/>
      </xdr:nvGrpSpPr>
      <xdr:grpSpPr>
        <a:xfrm>
          <a:off x="3797540" y="1432151"/>
          <a:ext cx="335922" cy="356509"/>
          <a:chOff x="8070843" y="2683351"/>
          <a:chExt cx="238257" cy="242052"/>
        </a:xfrm>
        <a:effectLst>
          <a:outerShdw blurRad="50800" dist="38100" dir="2700000" algn="tl" rotWithShape="0">
            <a:prstClr val="black">
              <a:alpha val="40000"/>
            </a:prstClr>
          </a:outerShdw>
        </a:effectLst>
      </xdr:grpSpPr>
      <xdr:sp macro="" textlink="">
        <xdr:nvSpPr>
          <xdr:cNvPr id="10" name="Rectangle: Rounded Corners 9">
            <a:extLst>
              <a:ext uri="{FF2B5EF4-FFF2-40B4-BE49-F238E27FC236}">
                <a16:creationId xmlns:a16="http://schemas.microsoft.com/office/drawing/2014/main" id="{176D5CBD-6B92-E9CB-43AE-E7848E729EAE}"/>
              </a:ext>
            </a:extLst>
          </xdr:cNvPr>
          <xdr:cNvSpPr/>
        </xdr:nvSpPr>
        <xdr:spPr>
          <a:xfrm>
            <a:off x="8070843" y="2683351"/>
            <a:ext cx="238257" cy="216598"/>
          </a:xfrm>
          <a:prstGeom prst="roundRect">
            <a:avLst>
              <a:gd name="adj" fmla="val 32193"/>
            </a:avLst>
          </a:prstGeom>
          <a:solidFill>
            <a:srgbClr val="BF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pic>
        <xdr:nvPicPr>
          <xdr:cNvPr id="11" name="Graphic 4" descr="User Crown Male outline">
            <a:extLst>
              <a:ext uri="{FF2B5EF4-FFF2-40B4-BE49-F238E27FC236}">
                <a16:creationId xmlns:a16="http://schemas.microsoft.com/office/drawing/2014/main" id="{793373D5-E0FD-9738-2EEC-D4D2ACF025CD}"/>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086867" y="2719193"/>
            <a:ext cx="206209" cy="206210"/>
          </a:xfrm>
          <a:prstGeom prst="rect">
            <a:avLst/>
          </a:prstGeom>
        </xdr:spPr>
      </xdr:pic>
    </xdr:grpSp>
    <xdr:clientData/>
  </xdr:twoCellAnchor>
  <xdr:twoCellAnchor>
    <xdr:from>
      <xdr:col>3</xdr:col>
      <xdr:colOff>91440</xdr:colOff>
      <xdr:row>9</xdr:row>
      <xdr:rowOff>98076</xdr:rowOff>
    </xdr:from>
    <xdr:to>
      <xdr:col>3</xdr:col>
      <xdr:colOff>435406</xdr:colOff>
      <xdr:row>10</xdr:row>
      <xdr:rowOff>115843</xdr:rowOff>
    </xdr:to>
    <xdr:grpSp>
      <xdr:nvGrpSpPr>
        <xdr:cNvPr id="12" name="Group 11">
          <a:extLst>
            <a:ext uri="{FF2B5EF4-FFF2-40B4-BE49-F238E27FC236}">
              <a16:creationId xmlns:a16="http://schemas.microsoft.com/office/drawing/2014/main" id="{D69750CC-350C-4D29-93D5-89912886961F}"/>
            </a:ext>
          </a:extLst>
        </xdr:cNvPr>
        <xdr:cNvGrpSpPr/>
      </xdr:nvGrpSpPr>
      <xdr:grpSpPr>
        <a:xfrm>
          <a:off x="1863090" y="1812576"/>
          <a:ext cx="343966" cy="208267"/>
          <a:chOff x="7172325" y="2779395"/>
          <a:chExt cx="228600" cy="133350"/>
        </a:xfrm>
        <a:effectLst>
          <a:outerShdw blurRad="50800" dist="38100" dir="2700000" algn="tl" rotWithShape="0">
            <a:prstClr val="black">
              <a:alpha val="40000"/>
            </a:prstClr>
          </a:outerShdw>
        </a:effectLst>
      </xdr:grpSpPr>
      <xdr:sp macro="" textlink="">
        <xdr:nvSpPr>
          <xdr:cNvPr id="13" name="Rectangle: Rounded Corners 12">
            <a:extLst>
              <a:ext uri="{FF2B5EF4-FFF2-40B4-BE49-F238E27FC236}">
                <a16:creationId xmlns:a16="http://schemas.microsoft.com/office/drawing/2014/main" id="{7ED9B62D-A5D8-A701-97FD-5C6A5313B67D}"/>
              </a:ext>
            </a:extLst>
          </xdr:cNvPr>
          <xdr:cNvSpPr/>
        </xdr:nvSpPr>
        <xdr:spPr>
          <a:xfrm>
            <a:off x="7172325" y="2779395"/>
            <a:ext cx="228600" cy="133350"/>
          </a:xfrm>
          <a:prstGeom prst="roundRect">
            <a:avLst>
              <a:gd name="adj" fmla="val 10952"/>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4" name="Rectangle 13">
            <a:extLst>
              <a:ext uri="{FF2B5EF4-FFF2-40B4-BE49-F238E27FC236}">
                <a16:creationId xmlns:a16="http://schemas.microsoft.com/office/drawing/2014/main" id="{36E331BA-F3F9-952E-BCE2-674B7E20469E}"/>
              </a:ext>
            </a:extLst>
          </xdr:cNvPr>
          <xdr:cNvSpPr/>
        </xdr:nvSpPr>
        <xdr:spPr>
          <a:xfrm>
            <a:off x="7172325" y="2802282"/>
            <a:ext cx="228600" cy="27432"/>
          </a:xfrm>
          <a:prstGeom prst="rect">
            <a:avLst/>
          </a:prstGeom>
          <a:solidFill>
            <a:srgbClr val="01010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5" name="Rectangle 14">
            <a:extLst>
              <a:ext uri="{FF2B5EF4-FFF2-40B4-BE49-F238E27FC236}">
                <a16:creationId xmlns:a16="http://schemas.microsoft.com/office/drawing/2014/main" id="{BAAFBB8C-0F67-29BD-AE5B-567A5E45CACE}"/>
              </a:ext>
            </a:extLst>
          </xdr:cNvPr>
          <xdr:cNvSpPr/>
        </xdr:nvSpPr>
        <xdr:spPr>
          <a:xfrm>
            <a:off x="7197090" y="2877075"/>
            <a:ext cx="91440"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6" name="Rectangle 15">
            <a:extLst>
              <a:ext uri="{FF2B5EF4-FFF2-40B4-BE49-F238E27FC236}">
                <a16:creationId xmlns:a16="http://schemas.microsoft.com/office/drawing/2014/main" id="{5D80310B-562D-9DC9-87C8-9C5CB48765A1}"/>
              </a:ext>
            </a:extLst>
          </xdr:cNvPr>
          <xdr:cNvSpPr/>
        </xdr:nvSpPr>
        <xdr:spPr>
          <a:xfrm>
            <a:off x="7197090" y="2855977"/>
            <a:ext cx="54864"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7" name="Rectangle 16">
            <a:extLst>
              <a:ext uri="{FF2B5EF4-FFF2-40B4-BE49-F238E27FC236}">
                <a16:creationId xmlns:a16="http://schemas.microsoft.com/office/drawing/2014/main" id="{5BE593A1-A112-8437-3D8B-3BA967FCEB97}"/>
              </a:ext>
            </a:extLst>
          </xdr:cNvPr>
          <xdr:cNvSpPr/>
        </xdr:nvSpPr>
        <xdr:spPr>
          <a:xfrm>
            <a:off x="7261098" y="2855977"/>
            <a:ext cx="27432"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8" name="Rectangle: Rounded Corners 17">
            <a:extLst>
              <a:ext uri="{FF2B5EF4-FFF2-40B4-BE49-F238E27FC236}">
                <a16:creationId xmlns:a16="http://schemas.microsoft.com/office/drawing/2014/main" id="{C7424A88-3D54-7A2B-7F6B-A86D6392E302}"/>
              </a:ext>
            </a:extLst>
          </xdr:cNvPr>
          <xdr:cNvSpPr/>
        </xdr:nvSpPr>
        <xdr:spPr>
          <a:xfrm>
            <a:off x="7330249" y="2849643"/>
            <a:ext cx="45720" cy="27432"/>
          </a:xfrm>
          <a:prstGeom prst="roundRect">
            <a:avLst>
              <a:gd name="adj" fmla="val 16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9" name="Rectangle 18">
            <a:extLst>
              <a:ext uri="{FF2B5EF4-FFF2-40B4-BE49-F238E27FC236}">
                <a16:creationId xmlns:a16="http://schemas.microsoft.com/office/drawing/2014/main" id="{EBD1DBE6-89B7-EEB1-8B05-3667D83DB24D}"/>
              </a:ext>
            </a:extLst>
          </xdr:cNvPr>
          <xdr:cNvSpPr/>
        </xdr:nvSpPr>
        <xdr:spPr>
          <a:xfrm rot="5400000">
            <a:off x="7325677" y="2858787"/>
            <a:ext cx="45720" cy="9144"/>
          </a:xfrm>
          <a:prstGeom prst="rect">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grpSp>
    <xdr:clientData/>
  </xdr:twoCellAnchor>
  <xdr:twoCellAnchor>
    <xdr:from>
      <xdr:col>3</xdr:col>
      <xdr:colOff>495300</xdr:colOff>
      <xdr:row>9</xdr:row>
      <xdr:rowOff>99576</xdr:rowOff>
    </xdr:from>
    <xdr:to>
      <xdr:col>6</xdr:col>
      <xdr:colOff>231140</xdr:colOff>
      <xdr:row>10</xdr:row>
      <xdr:rowOff>162917</xdr:rowOff>
    </xdr:to>
    <xdr:sp macro="" textlink="">
      <xdr:nvSpPr>
        <xdr:cNvPr id="20" name="TextBox 19">
          <a:extLst>
            <a:ext uri="{FF2B5EF4-FFF2-40B4-BE49-F238E27FC236}">
              <a16:creationId xmlns:a16="http://schemas.microsoft.com/office/drawing/2014/main" id="{9596F138-60D3-46E1-9355-35B9BF5DBEB1}"/>
            </a:ext>
          </a:extLst>
        </xdr:cNvPr>
        <xdr:cNvSpPr txBox="1"/>
      </xdr:nvSpPr>
      <xdr:spPr>
        <a:xfrm>
          <a:off x="2324100" y="1745496"/>
          <a:ext cx="1564640" cy="24622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sz="1000" b="1">
              <a:solidFill>
                <a:schemeClr val="bg1"/>
              </a:solidFill>
            </a:rPr>
            <a:t>**** **** **** ****</a:t>
          </a:r>
          <a:endParaRPr lang="ru-RU" sz="1000" b="1">
            <a:solidFill>
              <a:schemeClr val="bg1"/>
            </a:solidFill>
          </a:endParaRPr>
        </a:p>
      </xdr:txBody>
    </xdr:sp>
    <xdr:clientData/>
  </xdr:twoCellAnchor>
  <xdr:twoCellAnchor>
    <xdr:from>
      <xdr:col>2</xdr:col>
      <xdr:colOff>556260</xdr:colOff>
      <xdr:row>11</xdr:row>
      <xdr:rowOff>106894</xdr:rowOff>
    </xdr:from>
    <xdr:to>
      <xdr:col>5</xdr:col>
      <xdr:colOff>292100</xdr:colOff>
      <xdr:row>13</xdr:row>
      <xdr:rowOff>115211</xdr:rowOff>
    </xdr:to>
    <xdr:sp macro="" textlink="Processing!C14">
      <xdr:nvSpPr>
        <xdr:cNvPr id="21" name="TextBox 20">
          <a:extLst>
            <a:ext uri="{FF2B5EF4-FFF2-40B4-BE49-F238E27FC236}">
              <a16:creationId xmlns:a16="http://schemas.microsoft.com/office/drawing/2014/main" id="{89B8B904-AF12-461C-975A-F608098E548A}"/>
            </a:ext>
          </a:extLst>
        </xdr:cNvPr>
        <xdr:cNvSpPr txBox="1"/>
      </xdr:nvSpPr>
      <xdr:spPr>
        <a:xfrm>
          <a:off x="1775460" y="2118574"/>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9D240E-20A5-43E1-BC99-314F3E19AAA6}" type="TxLink">
            <a:rPr lang="en-US" sz="1800" b="1" i="0" u="none" strike="noStrike" kern="1200">
              <a:solidFill>
                <a:schemeClr val="bg1"/>
              </a:solidFill>
              <a:latin typeface="+mn-lt"/>
              <a:ea typeface="+mn-ea"/>
              <a:cs typeface="+mn-cs"/>
            </a:rPr>
            <a:pPr marL="0" indent="0" algn="l" defTabSz="914400" rtl="0" eaLnBrk="1" latinLnBrk="0" hangingPunct="1"/>
            <a:t> $29,728 </a:t>
          </a:fld>
          <a:endParaRPr lang="ru-RU" sz="1800" b="1" kern="1200">
            <a:solidFill>
              <a:schemeClr val="bg1"/>
            </a:solidFill>
            <a:latin typeface="+mn-lt"/>
            <a:ea typeface="+mn-ea"/>
            <a:cs typeface="+mn-cs"/>
          </a:endParaRPr>
        </a:p>
      </xdr:txBody>
    </xdr:sp>
    <xdr:clientData/>
  </xdr:twoCellAnchor>
  <xdr:twoCellAnchor>
    <xdr:from>
      <xdr:col>3</xdr:col>
      <xdr:colOff>25835</xdr:colOff>
      <xdr:row>13</xdr:row>
      <xdr:rowOff>57092</xdr:rowOff>
    </xdr:from>
    <xdr:to>
      <xdr:col>4</xdr:col>
      <xdr:colOff>434340</xdr:colOff>
      <xdr:row>14</xdr:row>
      <xdr:rowOff>123084</xdr:rowOff>
    </xdr:to>
    <xdr:sp macro="" textlink="">
      <xdr:nvSpPr>
        <xdr:cNvPr id="22" name="TextBox 21">
          <a:extLst>
            <a:ext uri="{FF2B5EF4-FFF2-40B4-BE49-F238E27FC236}">
              <a16:creationId xmlns:a16="http://schemas.microsoft.com/office/drawing/2014/main" id="{24EBA0C4-ECB4-4D2A-AEE8-13EB03F2E2F9}"/>
            </a:ext>
          </a:extLst>
        </xdr:cNvPr>
        <xdr:cNvSpPr txBox="1"/>
      </xdr:nvSpPr>
      <xdr:spPr>
        <a:xfrm>
          <a:off x="1854635" y="2434532"/>
          <a:ext cx="1018105" cy="24887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00" b="1">
              <a:solidFill>
                <a:srgbClr val="BFDBFF"/>
              </a:solidFill>
            </a:rPr>
            <a:t>Total Flow</a:t>
          </a:r>
          <a:endParaRPr lang="ru-RU" sz="1000" b="1">
            <a:solidFill>
              <a:srgbClr val="BFDBFF"/>
            </a:solidFill>
          </a:endParaRPr>
        </a:p>
      </xdr:txBody>
    </xdr:sp>
    <xdr:clientData/>
  </xdr:twoCellAnchor>
  <xdr:twoCellAnchor>
    <xdr:from>
      <xdr:col>3</xdr:col>
      <xdr:colOff>25835</xdr:colOff>
      <xdr:row>16</xdr:row>
      <xdr:rowOff>142106</xdr:rowOff>
    </xdr:from>
    <xdr:to>
      <xdr:col>4</xdr:col>
      <xdr:colOff>365760</xdr:colOff>
      <xdr:row>18</xdr:row>
      <xdr:rowOff>25197</xdr:rowOff>
    </xdr:to>
    <xdr:sp macro="" textlink="Processing!G14">
      <xdr:nvSpPr>
        <xdr:cNvPr id="23" name="TextBox 22">
          <a:extLst>
            <a:ext uri="{FF2B5EF4-FFF2-40B4-BE49-F238E27FC236}">
              <a16:creationId xmlns:a16="http://schemas.microsoft.com/office/drawing/2014/main" id="{2CDB2635-C565-4104-BE92-FDC9F388E4E8}"/>
            </a:ext>
          </a:extLst>
        </xdr:cNvPr>
        <xdr:cNvSpPr txBox="1"/>
      </xdr:nvSpPr>
      <xdr:spPr>
        <a:xfrm>
          <a:off x="1854635" y="3068186"/>
          <a:ext cx="949525" cy="24885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8D737644-2AA2-4A58-85E7-2AB050D3EA78}" type="TxLink">
            <a:rPr lang="en-US" sz="1000" b="1" kern="1200">
              <a:solidFill>
                <a:schemeClr val="bg1"/>
              </a:solidFill>
              <a:latin typeface="+mn-lt"/>
              <a:ea typeface="+mn-ea"/>
              <a:cs typeface="+mn-cs"/>
            </a:rPr>
            <a:pPr marL="0" indent="0" algn="l" defTabSz="914400" rtl="0" eaLnBrk="1" latinLnBrk="0" hangingPunct="1"/>
            <a:t>Actual Change</a:t>
          </a:fld>
          <a:endParaRPr lang="ru-RU" sz="1000" b="1" kern="1200">
            <a:solidFill>
              <a:schemeClr val="bg1"/>
            </a:solidFill>
            <a:latin typeface="+mn-lt"/>
            <a:ea typeface="+mn-ea"/>
            <a:cs typeface="+mn-cs"/>
          </a:endParaRPr>
        </a:p>
      </xdr:txBody>
    </xdr:sp>
    <xdr:clientData/>
  </xdr:twoCellAnchor>
  <xdr:twoCellAnchor>
    <xdr:from>
      <xdr:col>3</xdr:col>
      <xdr:colOff>7620</xdr:colOff>
      <xdr:row>7</xdr:row>
      <xdr:rowOff>22860</xdr:rowOff>
    </xdr:from>
    <xdr:to>
      <xdr:col>5</xdr:col>
      <xdr:colOff>353060</xdr:colOff>
      <xdr:row>8</xdr:row>
      <xdr:rowOff>151476</xdr:rowOff>
    </xdr:to>
    <xdr:sp macro="" textlink="">
      <xdr:nvSpPr>
        <xdr:cNvPr id="24" name="TextBox 24">
          <a:extLst>
            <a:ext uri="{FF2B5EF4-FFF2-40B4-BE49-F238E27FC236}">
              <a16:creationId xmlns:a16="http://schemas.microsoft.com/office/drawing/2014/main" id="{59548A3F-BCE9-4C03-A9F5-904A80A5A943}"/>
            </a:ext>
          </a:extLst>
        </xdr:cNvPr>
        <xdr:cNvSpPr txBox="1"/>
      </xdr:nvSpPr>
      <xdr:spPr>
        <a:xfrm>
          <a:off x="1836420" y="130302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chemeClr val="bg1"/>
              </a:solidFill>
            </a:rPr>
            <a:t>Balance</a:t>
          </a:r>
          <a:endParaRPr lang="ru-RU" sz="1000" b="1">
            <a:solidFill>
              <a:schemeClr val="bg1"/>
            </a:solidFill>
          </a:endParaRPr>
        </a:p>
      </xdr:txBody>
    </xdr:sp>
    <xdr:clientData/>
  </xdr:twoCellAnchor>
  <xdr:twoCellAnchor>
    <xdr:from>
      <xdr:col>3</xdr:col>
      <xdr:colOff>283029</xdr:colOff>
      <xdr:row>21</xdr:row>
      <xdr:rowOff>169058</xdr:rowOff>
    </xdr:from>
    <xdr:to>
      <xdr:col>7</xdr:col>
      <xdr:colOff>74023</xdr:colOff>
      <xdr:row>29</xdr:row>
      <xdr:rowOff>77618</xdr:rowOff>
    </xdr:to>
    <xdr:graphicFrame macro="">
      <xdr:nvGraphicFramePr>
        <xdr:cNvPr id="25" name="Chart 24">
          <a:extLst>
            <a:ext uri="{FF2B5EF4-FFF2-40B4-BE49-F238E27FC236}">
              <a16:creationId xmlns:a16="http://schemas.microsoft.com/office/drawing/2014/main" id="{302C4408-4ECD-4BEC-A738-80E63147EC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69668</xdr:colOff>
      <xdr:row>22</xdr:row>
      <xdr:rowOff>113210</xdr:rowOff>
    </xdr:from>
    <xdr:to>
      <xdr:col>3</xdr:col>
      <xdr:colOff>261257</xdr:colOff>
      <xdr:row>23</xdr:row>
      <xdr:rowOff>121919</xdr:rowOff>
    </xdr:to>
    <xdr:grpSp>
      <xdr:nvGrpSpPr>
        <xdr:cNvPr id="26" name="Group 25">
          <a:extLst>
            <a:ext uri="{FF2B5EF4-FFF2-40B4-BE49-F238E27FC236}">
              <a16:creationId xmlns:a16="http://schemas.microsoft.com/office/drawing/2014/main" id="{94AE136E-9F87-45DE-AFC1-AF1245B49865}"/>
            </a:ext>
          </a:extLst>
        </xdr:cNvPr>
        <xdr:cNvGrpSpPr/>
      </xdr:nvGrpSpPr>
      <xdr:grpSpPr>
        <a:xfrm>
          <a:off x="1841318" y="4304210"/>
          <a:ext cx="191589" cy="199209"/>
          <a:chOff x="4153988" y="9300754"/>
          <a:chExt cx="191589" cy="191589"/>
        </a:xfrm>
      </xdr:grpSpPr>
      <xdr:sp macro="" textlink="">
        <xdr:nvSpPr>
          <xdr:cNvPr id="27" name="Rectangle: Rounded Corners 26">
            <a:extLst>
              <a:ext uri="{FF2B5EF4-FFF2-40B4-BE49-F238E27FC236}">
                <a16:creationId xmlns:a16="http://schemas.microsoft.com/office/drawing/2014/main" id="{644EA075-5FEB-760B-3D22-4626441EDF32}"/>
              </a:ext>
            </a:extLst>
          </xdr:cNvPr>
          <xdr:cNvSpPr/>
        </xdr:nvSpPr>
        <xdr:spPr>
          <a:xfrm>
            <a:off x="4153988" y="9300754"/>
            <a:ext cx="191589" cy="191589"/>
          </a:xfrm>
          <a:prstGeom prst="roundRect">
            <a:avLst>
              <a:gd name="adj" fmla="val 34849"/>
            </a:avLst>
          </a:prstGeom>
          <a:gradFill>
            <a:gsLst>
              <a:gs pos="0">
                <a:srgbClr val="44A3EA"/>
              </a:gs>
              <a:gs pos="90000">
                <a:srgbClr val="2781D3"/>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28" name="Graphic 27" descr="House with solid fill">
            <a:extLst>
              <a:ext uri="{FF2B5EF4-FFF2-40B4-BE49-F238E27FC236}">
                <a16:creationId xmlns:a16="http://schemas.microsoft.com/office/drawing/2014/main" id="{C78073F0-9387-209A-7367-D05A50D5F58B}"/>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175760" y="9322526"/>
            <a:ext cx="137160" cy="137160"/>
          </a:xfrm>
          <a:prstGeom prst="rect">
            <a:avLst/>
          </a:prstGeom>
        </xdr:spPr>
      </xdr:pic>
    </xdr:grpSp>
    <xdr:clientData/>
  </xdr:twoCellAnchor>
  <xdr:twoCellAnchor>
    <xdr:from>
      <xdr:col>3</xdr:col>
      <xdr:colOff>69668</xdr:colOff>
      <xdr:row>24</xdr:row>
      <xdr:rowOff>13061</xdr:rowOff>
    </xdr:from>
    <xdr:to>
      <xdr:col>3</xdr:col>
      <xdr:colOff>261257</xdr:colOff>
      <xdr:row>25</xdr:row>
      <xdr:rowOff>21770</xdr:rowOff>
    </xdr:to>
    <xdr:grpSp>
      <xdr:nvGrpSpPr>
        <xdr:cNvPr id="29" name="Group 28">
          <a:extLst>
            <a:ext uri="{FF2B5EF4-FFF2-40B4-BE49-F238E27FC236}">
              <a16:creationId xmlns:a16="http://schemas.microsoft.com/office/drawing/2014/main" id="{AEC651F7-5DC4-4E57-9AC4-6CA5ABB947D3}"/>
            </a:ext>
          </a:extLst>
        </xdr:cNvPr>
        <xdr:cNvGrpSpPr/>
      </xdr:nvGrpSpPr>
      <xdr:grpSpPr>
        <a:xfrm>
          <a:off x="1841318" y="4585061"/>
          <a:ext cx="191589" cy="199209"/>
          <a:chOff x="4153988" y="9566365"/>
          <a:chExt cx="191589" cy="191589"/>
        </a:xfrm>
      </xdr:grpSpPr>
      <xdr:sp macro="" textlink="">
        <xdr:nvSpPr>
          <xdr:cNvPr id="30" name="Rectangle: Rounded Corners 29">
            <a:extLst>
              <a:ext uri="{FF2B5EF4-FFF2-40B4-BE49-F238E27FC236}">
                <a16:creationId xmlns:a16="http://schemas.microsoft.com/office/drawing/2014/main" id="{423E521B-1FB2-A1CA-CA6B-3C7E8D966E2D}"/>
              </a:ext>
            </a:extLst>
          </xdr:cNvPr>
          <xdr:cNvSpPr/>
        </xdr:nvSpPr>
        <xdr:spPr>
          <a:xfrm>
            <a:off x="4153988" y="9566365"/>
            <a:ext cx="191589" cy="191589"/>
          </a:xfrm>
          <a:prstGeom prst="roundRect">
            <a:avLst>
              <a:gd name="adj" fmla="val 34849"/>
            </a:avLst>
          </a:prstGeom>
          <a:gradFill>
            <a:gsLst>
              <a:gs pos="0">
                <a:srgbClr val="004679"/>
              </a:gs>
              <a:gs pos="100000">
                <a:srgbClr val="181C3B"/>
              </a:gs>
            </a:gsLst>
            <a:path path="circle">
              <a:fillToRect l="50000" t="-80000" r="50000" b="180000"/>
            </a:path>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1" name="Graphic 30" descr="Tropical scene with solid fill">
            <a:extLst>
              <a:ext uri="{FF2B5EF4-FFF2-40B4-BE49-F238E27FC236}">
                <a16:creationId xmlns:a16="http://schemas.microsoft.com/office/drawing/2014/main" id="{9FECE0D0-CC98-3099-3383-5AB017F137A7}"/>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4186422" y="9603153"/>
            <a:ext cx="118872" cy="118872"/>
          </a:xfrm>
          <a:prstGeom prst="rect">
            <a:avLst/>
          </a:prstGeom>
        </xdr:spPr>
      </xdr:pic>
    </xdr:grpSp>
    <xdr:clientData/>
  </xdr:twoCellAnchor>
  <xdr:twoCellAnchor>
    <xdr:from>
      <xdr:col>3</xdr:col>
      <xdr:colOff>69668</xdr:colOff>
      <xdr:row>25</xdr:row>
      <xdr:rowOff>113209</xdr:rowOff>
    </xdr:from>
    <xdr:to>
      <xdr:col>3</xdr:col>
      <xdr:colOff>261257</xdr:colOff>
      <xdr:row>26</xdr:row>
      <xdr:rowOff>121918</xdr:rowOff>
    </xdr:to>
    <xdr:grpSp>
      <xdr:nvGrpSpPr>
        <xdr:cNvPr id="32" name="Group 31">
          <a:extLst>
            <a:ext uri="{FF2B5EF4-FFF2-40B4-BE49-F238E27FC236}">
              <a16:creationId xmlns:a16="http://schemas.microsoft.com/office/drawing/2014/main" id="{432AE15C-C9B1-4A5C-B029-31421201235E}"/>
            </a:ext>
          </a:extLst>
        </xdr:cNvPr>
        <xdr:cNvGrpSpPr/>
      </xdr:nvGrpSpPr>
      <xdr:grpSpPr>
        <a:xfrm>
          <a:off x="1841318" y="4875709"/>
          <a:ext cx="191589" cy="199209"/>
          <a:chOff x="4153988" y="9849393"/>
          <a:chExt cx="191589" cy="191589"/>
        </a:xfrm>
      </xdr:grpSpPr>
      <xdr:sp macro="" textlink="">
        <xdr:nvSpPr>
          <xdr:cNvPr id="33" name="Rectangle: Rounded Corners 32">
            <a:extLst>
              <a:ext uri="{FF2B5EF4-FFF2-40B4-BE49-F238E27FC236}">
                <a16:creationId xmlns:a16="http://schemas.microsoft.com/office/drawing/2014/main" id="{F07A003C-A000-748D-A471-BD13EA11256C}"/>
              </a:ext>
            </a:extLst>
          </xdr:cNvPr>
          <xdr:cNvSpPr/>
        </xdr:nvSpPr>
        <xdr:spPr>
          <a:xfrm>
            <a:off x="4153988" y="9849393"/>
            <a:ext cx="191589" cy="191589"/>
          </a:xfrm>
          <a:prstGeom prst="roundRect">
            <a:avLst>
              <a:gd name="adj" fmla="val 34849"/>
            </a:avLst>
          </a:prstGeom>
          <a:gradFill>
            <a:gsLst>
              <a:gs pos="0">
                <a:srgbClr val="01EFFA"/>
              </a:gs>
              <a:gs pos="91000">
                <a:srgbClr val="0099CC"/>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4" name="Graphic 33" descr="Convertible with solid fill">
            <a:extLst>
              <a:ext uri="{FF2B5EF4-FFF2-40B4-BE49-F238E27FC236}">
                <a16:creationId xmlns:a16="http://schemas.microsoft.com/office/drawing/2014/main" id="{7BA1A151-D599-ECB0-F06F-21FAC34CFE77}"/>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4180115" y="9879874"/>
            <a:ext cx="137160" cy="137160"/>
          </a:xfrm>
          <a:prstGeom prst="rect">
            <a:avLst/>
          </a:prstGeom>
        </xdr:spPr>
      </xdr:pic>
    </xdr:grpSp>
    <xdr:clientData/>
  </xdr:twoCellAnchor>
  <xdr:twoCellAnchor>
    <xdr:from>
      <xdr:col>3</xdr:col>
      <xdr:colOff>69668</xdr:colOff>
      <xdr:row>27</xdr:row>
      <xdr:rowOff>34832</xdr:rowOff>
    </xdr:from>
    <xdr:to>
      <xdr:col>3</xdr:col>
      <xdr:colOff>261257</xdr:colOff>
      <xdr:row>28</xdr:row>
      <xdr:rowOff>43541</xdr:rowOff>
    </xdr:to>
    <xdr:grpSp>
      <xdr:nvGrpSpPr>
        <xdr:cNvPr id="35" name="Group 34">
          <a:extLst>
            <a:ext uri="{FF2B5EF4-FFF2-40B4-BE49-F238E27FC236}">
              <a16:creationId xmlns:a16="http://schemas.microsoft.com/office/drawing/2014/main" id="{E0D8AAF1-1798-4D18-AF2A-07F2524686A9}"/>
            </a:ext>
          </a:extLst>
        </xdr:cNvPr>
        <xdr:cNvGrpSpPr/>
      </xdr:nvGrpSpPr>
      <xdr:grpSpPr>
        <a:xfrm>
          <a:off x="1841318" y="5178332"/>
          <a:ext cx="191589" cy="199209"/>
          <a:chOff x="4153988" y="10136776"/>
          <a:chExt cx="191589" cy="191589"/>
        </a:xfrm>
      </xdr:grpSpPr>
      <xdr:sp macro="" textlink="">
        <xdr:nvSpPr>
          <xdr:cNvPr id="36" name="Rectangle: Rounded Corners 35">
            <a:extLst>
              <a:ext uri="{FF2B5EF4-FFF2-40B4-BE49-F238E27FC236}">
                <a16:creationId xmlns:a16="http://schemas.microsoft.com/office/drawing/2014/main" id="{80EDE0AE-C62B-9E09-4B9A-972A2E252F78}"/>
              </a:ext>
            </a:extLst>
          </xdr:cNvPr>
          <xdr:cNvSpPr/>
        </xdr:nvSpPr>
        <xdr:spPr>
          <a:xfrm>
            <a:off x="4153988" y="10136776"/>
            <a:ext cx="191589" cy="191589"/>
          </a:xfrm>
          <a:prstGeom prst="roundRect">
            <a:avLst>
              <a:gd name="adj" fmla="val 34849"/>
            </a:avLst>
          </a:prstGeom>
          <a:gradFill>
            <a:gsLst>
              <a:gs pos="0">
                <a:srgbClr val="212743"/>
              </a:gs>
              <a:gs pos="100000">
                <a:srgbClr val="202644"/>
              </a:gs>
            </a:gsLst>
            <a:lin ang="5400000" scaled="0"/>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37" name="Star: 5 Points 36">
            <a:extLst>
              <a:ext uri="{FF2B5EF4-FFF2-40B4-BE49-F238E27FC236}">
                <a16:creationId xmlns:a16="http://schemas.microsoft.com/office/drawing/2014/main" id="{6EFD8943-3326-2CBD-54E3-4DDD68527820}"/>
              </a:ext>
            </a:extLst>
          </xdr:cNvPr>
          <xdr:cNvSpPr/>
        </xdr:nvSpPr>
        <xdr:spPr>
          <a:xfrm>
            <a:off x="4193177" y="10171611"/>
            <a:ext cx="113211" cy="113211"/>
          </a:xfrm>
          <a:prstGeom prst="star5">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3</xdr:col>
      <xdr:colOff>7620</xdr:colOff>
      <xdr:row>19</xdr:row>
      <xdr:rowOff>3506</xdr:rowOff>
    </xdr:from>
    <xdr:to>
      <xdr:col>4</xdr:col>
      <xdr:colOff>7620</xdr:colOff>
      <xdr:row>20</xdr:row>
      <xdr:rowOff>132122</xdr:rowOff>
    </xdr:to>
    <xdr:sp macro="" textlink="">
      <xdr:nvSpPr>
        <xdr:cNvPr id="38" name="TextBox 24">
          <a:extLst>
            <a:ext uri="{FF2B5EF4-FFF2-40B4-BE49-F238E27FC236}">
              <a16:creationId xmlns:a16="http://schemas.microsoft.com/office/drawing/2014/main" id="{FF7A6276-0599-4637-B8F0-8D5C2A430A6B}"/>
            </a:ext>
          </a:extLst>
        </xdr:cNvPr>
        <xdr:cNvSpPr txBox="1"/>
      </xdr:nvSpPr>
      <xdr:spPr>
        <a:xfrm>
          <a:off x="1836420" y="3478226"/>
          <a:ext cx="60960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rgbClr val="212743"/>
              </a:solidFill>
            </a:rPr>
            <a:t>Goals</a:t>
          </a:r>
          <a:endParaRPr lang="ru-RU" sz="1000" b="1">
            <a:solidFill>
              <a:srgbClr val="212743"/>
            </a:solidFill>
          </a:endParaRPr>
        </a:p>
      </xdr:txBody>
    </xdr:sp>
    <xdr:clientData/>
  </xdr:twoCellAnchor>
  <xdr:twoCellAnchor>
    <xdr:from>
      <xdr:col>3</xdr:col>
      <xdr:colOff>83820</xdr:colOff>
      <xdr:row>20</xdr:row>
      <xdr:rowOff>152400</xdr:rowOff>
    </xdr:from>
    <xdr:to>
      <xdr:col>7</xdr:col>
      <xdr:colOff>22860</xdr:colOff>
      <xdr:row>21</xdr:row>
      <xdr:rowOff>60960</xdr:rowOff>
    </xdr:to>
    <xdr:sp macro="" textlink="">
      <xdr:nvSpPr>
        <xdr:cNvPr id="39" name="Rectangle: Rounded Corners 38">
          <a:extLst>
            <a:ext uri="{FF2B5EF4-FFF2-40B4-BE49-F238E27FC236}">
              <a16:creationId xmlns:a16="http://schemas.microsoft.com/office/drawing/2014/main" id="{09512345-FC9F-4C7C-B082-26C3D18FF214}"/>
            </a:ext>
          </a:extLst>
        </xdr:cNvPr>
        <xdr:cNvSpPr/>
      </xdr:nvSpPr>
      <xdr:spPr>
        <a:xfrm>
          <a:off x="1912620" y="3810000"/>
          <a:ext cx="2377440" cy="91440"/>
        </a:xfrm>
        <a:prstGeom prst="roundRect">
          <a:avLst>
            <a:gd name="adj" fmla="val 50000"/>
          </a:avLst>
        </a:prstGeom>
        <a:solidFill>
          <a:srgbClr val="DDE6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510540</xdr:colOff>
      <xdr:row>20</xdr:row>
      <xdr:rowOff>13025</xdr:rowOff>
    </xdr:from>
    <xdr:to>
      <xdr:col>7</xdr:col>
      <xdr:colOff>43315</xdr:colOff>
      <xdr:row>22</xdr:row>
      <xdr:rowOff>13025</xdr:rowOff>
    </xdr:to>
    <xdr:graphicFrame macro="">
      <xdr:nvGraphicFramePr>
        <xdr:cNvPr id="40" name="Chart 39">
          <a:extLst>
            <a:ext uri="{FF2B5EF4-FFF2-40B4-BE49-F238E27FC236}">
              <a16:creationId xmlns:a16="http://schemas.microsoft.com/office/drawing/2014/main" id="{F28856CE-F1A5-423A-8130-E09DF02BAA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518160</xdr:colOff>
      <xdr:row>19</xdr:row>
      <xdr:rowOff>3506</xdr:rowOff>
    </xdr:from>
    <xdr:to>
      <xdr:col>6</xdr:col>
      <xdr:colOff>254000</xdr:colOff>
      <xdr:row>20</xdr:row>
      <xdr:rowOff>132122</xdr:rowOff>
    </xdr:to>
    <xdr:sp macro="" textlink="Processing!I6">
      <xdr:nvSpPr>
        <xdr:cNvPr id="41" name="TextBox 24">
          <a:extLst>
            <a:ext uri="{FF2B5EF4-FFF2-40B4-BE49-F238E27FC236}">
              <a16:creationId xmlns:a16="http://schemas.microsoft.com/office/drawing/2014/main" id="{CF43838F-F32A-4709-846C-7B2E81E42C41}"/>
            </a:ext>
          </a:extLst>
        </xdr:cNvPr>
        <xdr:cNvSpPr txBox="1"/>
      </xdr:nvSpPr>
      <xdr:spPr>
        <a:xfrm>
          <a:off x="2346960" y="3478226"/>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4C10F0C1-3F5D-420E-BC8D-FF49EFCF1F6F}" type="TxLink">
            <a:rPr lang="en-US" sz="1400" b="1" i="0" u="none" strike="noStrike">
              <a:solidFill>
                <a:srgbClr val="000000"/>
              </a:solidFill>
              <a:latin typeface="Aptos Narrow"/>
            </a:rPr>
            <a:pPr/>
            <a:t>$13 441 / $12 500</a:t>
          </a:fld>
          <a:endParaRPr lang="ru-RU" sz="1100" b="1">
            <a:solidFill>
              <a:srgbClr val="212743"/>
            </a:solidFill>
          </a:endParaRPr>
        </a:p>
      </xdr:txBody>
    </xdr:sp>
    <xdr:clientData/>
  </xdr:twoCellAnchor>
  <xdr:twoCellAnchor>
    <xdr:from>
      <xdr:col>6</xdr:col>
      <xdr:colOff>91440</xdr:colOff>
      <xdr:row>19</xdr:row>
      <xdr:rowOff>3506</xdr:rowOff>
    </xdr:from>
    <xdr:to>
      <xdr:col>7</xdr:col>
      <xdr:colOff>91440</xdr:colOff>
      <xdr:row>20</xdr:row>
      <xdr:rowOff>132122</xdr:rowOff>
    </xdr:to>
    <xdr:sp macro="" textlink="Processing!E6">
      <xdr:nvSpPr>
        <xdr:cNvPr id="42" name="TextBox 24">
          <a:extLst>
            <a:ext uri="{FF2B5EF4-FFF2-40B4-BE49-F238E27FC236}">
              <a16:creationId xmlns:a16="http://schemas.microsoft.com/office/drawing/2014/main" id="{8DA1DF14-487F-4C78-A27F-85260F50B251}"/>
            </a:ext>
          </a:extLst>
        </xdr:cNvPr>
        <xdr:cNvSpPr txBox="1"/>
      </xdr:nvSpPr>
      <xdr:spPr>
        <a:xfrm>
          <a:off x="3749040" y="3478226"/>
          <a:ext cx="609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4B89E4F-5248-4A98-9423-700A7813FCAE}" type="TxLink">
            <a:rPr lang="en-US" sz="1400" b="1" i="0" u="none" strike="noStrike">
              <a:solidFill>
                <a:srgbClr val="000000"/>
              </a:solidFill>
              <a:latin typeface="Aptos Narrow"/>
            </a:rPr>
            <a:pPr algn="r"/>
            <a:t>109%</a:t>
          </a:fld>
          <a:endParaRPr lang="ru-RU" sz="1100" b="1">
            <a:solidFill>
              <a:srgbClr val="212743"/>
            </a:solidFill>
          </a:endParaRPr>
        </a:p>
      </xdr:txBody>
    </xdr:sp>
    <xdr:clientData/>
  </xdr:twoCellAnchor>
  <xdr:twoCellAnchor>
    <xdr:from>
      <xdr:col>4</xdr:col>
      <xdr:colOff>76200</xdr:colOff>
      <xdr:row>22</xdr:row>
      <xdr:rowOff>3810</xdr:rowOff>
    </xdr:from>
    <xdr:to>
      <xdr:col>6</xdr:col>
      <xdr:colOff>175260</xdr:colOff>
      <xdr:row>23</xdr:row>
      <xdr:rowOff>85490</xdr:rowOff>
    </xdr:to>
    <xdr:sp macro="" textlink="Processing!I2">
      <xdr:nvSpPr>
        <xdr:cNvPr id="43" name="TextBox 24">
          <a:extLst>
            <a:ext uri="{FF2B5EF4-FFF2-40B4-BE49-F238E27FC236}">
              <a16:creationId xmlns:a16="http://schemas.microsoft.com/office/drawing/2014/main" id="{8796420F-59FD-4AE0-A056-57B2085461AC}"/>
            </a:ext>
          </a:extLst>
        </xdr:cNvPr>
        <xdr:cNvSpPr txBox="1"/>
      </xdr:nvSpPr>
      <xdr:spPr>
        <a:xfrm>
          <a:off x="2514600" y="4027170"/>
          <a:ext cx="1318260"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D1F7E3E8-CF91-4FF1-900C-1949152EBB92}" type="TxLink">
            <a:rPr lang="en-US" sz="1100" b="0" i="0" u="none" strike="noStrike">
              <a:solidFill>
                <a:srgbClr val="747FA4"/>
              </a:solidFill>
              <a:latin typeface="Aptos Narrow"/>
            </a:rPr>
            <a:pPr/>
            <a:t>$3 958 / $3 500</a:t>
          </a:fld>
          <a:endParaRPr lang="ru-RU" sz="1100" b="1">
            <a:solidFill>
              <a:srgbClr val="747FA4"/>
            </a:solidFill>
          </a:endParaRPr>
        </a:p>
      </xdr:txBody>
    </xdr:sp>
    <xdr:clientData/>
  </xdr:twoCellAnchor>
  <xdr:twoCellAnchor>
    <xdr:from>
      <xdr:col>6</xdr:col>
      <xdr:colOff>53340</xdr:colOff>
      <xdr:row>22</xdr:row>
      <xdr:rowOff>3810</xdr:rowOff>
    </xdr:from>
    <xdr:to>
      <xdr:col>7</xdr:col>
      <xdr:colOff>53340</xdr:colOff>
      <xdr:row>23</xdr:row>
      <xdr:rowOff>85490</xdr:rowOff>
    </xdr:to>
    <xdr:sp macro="" textlink="Processing!E2">
      <xdr:nvSpPr>
        <xdr:cNvPr id="44" name="TextBox 24">
          <a:extLst>
            <a:ext uri="{FF2B5EF4-FFF2-40B4-BE49-F238E27FC236}">
              <a16:creationId xmlns:a16="http://schemas.microsoft.com/office/drawing/2014/main" id="{BE28713E-24C9-477D-A8C4-3C558B45BB24}"/>
            </a:ext>
          </a:extLst>
        </xdr:cNvPr>
        <xdr:cNvSpPr txBox="1"/>
      </xdr:nvSpPr>
      <xdr:spPr>
        <a:xfrm>
          <a:off x="3710940" y="402717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2E8F1427-D4C9-414A-9857-F8D7D4C19714}" type="TxLink">
            <a:rPr lang="en-US" sz="1100" b="0" i="0" u="none" strike="noStrike">
              <a:solidFill>
                <a:srgbClr val="747FA4"/>
              </a:solidFill>
              <a:latin typeface="Aptos Narrow"/>
            </a:rPr>
            <a:pPr algn="r"/>
            <a:t>113%</a:t>
          </a:fld>
          <a:endParaRPr lang="ru-RU" sz="1100" b="0">
            <a:solidFill>
              <a:srgbClr val="747FA4"/>
            </a:solidFill>
          </a:endParaRPr>
        </a:p>
      </xdr:txBody>
    </xdr:sp>
    <xdr:clientData/>
  </xdr:twoCellAnchor>
  <xdr:twoCellAnchor>
    <xdr:from>
      <xdr:col>4</xdr:col>
      <xdr:colOff>76200</xdr:colOff>
      <xdr:row>23</xdr:row>
      <xdr:rowOff>87630</xdr:rowOff>
    </xdr:from>
    <xdr:to>
      <xdr:col>6</xdr:col>
      <xdr:colOff>175260</xdr:colOff>
      <xdr:row>24</xdr:row>
      <xdr:rowOff>169310</xdr:rowOff>
    </xdr:to>
    <xdr:sp macro="" textlink="Processing!I3">
      <xdr:nvSpPr>
        <xdr:cNvPr id="45" name="TextBox 24">
          <a:extLst>
            <a:ext uri="{FF2B5EF4-FFF2-40B4-BE49-F238E27FC236}">
              <a16:creationId xmlns:a16="http://schemas.microsoft.com/office/drawing/2014/main" id="{693AD996-CDCA-4A00-824F-61095A74CF4B}"/>
            </a:ext>
          </a:extLst>
        </xdr:cNvPr>
        <xdr:cNvSpPr txBox="1"/>
      </xdr:nvSpPr>
      <xdr:spPr>
        <a:xfrm>
          <a:off x="2514600" y="4293870"/>
          <a:ext cx="13182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FB95C1C-B5D0-492C-91D6-08BB610D80FD}" type="TxLink">
            <a:rPr lang="en-US" sz="1100" b="0" i="0" u="none" strike="noStrike" kern="1200">
              <a:solidFill>
                <a:srgbClr val="747FA4"/>
              </a:solidFill>
              <a:latin typeface="Aptos Narrow"/>
              <a:ea typeface="+mn-ea"/>
              <a:cs typeface="+mn-cs"/>
            </a:rPr>
            <a:pPr marL="0" indent="0" algn="l" defTabSz="914400" rtl="0" eaLnBrk="1" latinLnBrk="0" hangingPunct="1"/>
            <a:t>$3 905 / $4 000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23</xdr:row>
      <xdr:rowOff>87630</xdr:rowOff>
    </xdr:from>
    <xdr:to>
      <xdr:col>7</xdr:col>
      <xdr:colOff>53340</xdr:colOff>
      <xdr:row>24</xdr:row>
      <xdr:rowOff>169310</xdr:rowOff>
    </xdr:to>
    <xdr:sp macro="" textlink="Processing!E3">
      <xdr:nvSpPr>
        <xdr:cNvPr id="46" name="TextBox 24">
          <a:extLst>
            <a:ext uri="{FF2B5EF4-FFF2-40B4-BE49-F238E27FC236}">
              <a16:creationId xmlns:a16="http://schemas.microsoft.com/office/drawing/2014/main" id="{E9AFB68E-92EC-4D98-8D4E-A85338718025}"/>
            </a:ext>
          </a:extLst>
        </xdr:cNvPr>
        <xdr:cNvSpPr txBox="1"/>
      </xdr:nvSpPr>
      <xdr:spPr>
        <a:xfrm>
          <a:off x="3710940" y="429387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73F6BEAA-DB82-42AA-AA13-5881AB3B9D2C}" type="TxLink">
            <a:rPr lang="en-US" sz="1100" b="0" i="0" u="none" strike="noStrike" kern="1200">
              <a:solidFill>
                <a:srgbClr val="747FA4"/>
              </a:solidFill>
              <a:latin typeface="Aptos Narrow"/>
              <a:ea typeface="+mn-ea"/>
              <a:cs typeface="+mn-cs"/>
            </a:rPr>
            <a:pPr marL="0" indent="0" algn="r" defTabSz="914400" rtl="0" eaLnBrk="1" latinLnBrk="0" hangingPunct="1"/>
            <a:t>98%</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24</xdr:row>
      <xdr:rowOff>171450</xdr:rowOff>
    </xdr:from>
    <xdr:to>
      <xdr:col>6</xdr:col>
      <xdr:colOff>175260</xdr:colOff>
      <xdr:row>26</xdr:row>
      <xdr:rowOff>70250</xdr:rowOff>
    </xdr:to>
    <xdr:sp macro="" textlink="Processing!I4">
      <xdr:nvSpPr>
        <xdr:cNvPr id="47" name="TextBox 24">
          <a:extLst>
            <a:ext uri="{FF2B5EF4-FFF2-40B4-BE49-F238E27FC236}">
              <a16:creationId xmlns:a16="http://schemas.microsoft.com/office/drawing/2014/main" id="{D4594693-A9D9-4100-B550-E5B6ED8EB2AB}"/>
            </a:ext>
          </a:extLst>
        </xdr:cNvPr>
        <xdr:cNvSpPr txBox="1"/>
      </xdr:nvSpPr>
      <xdr:spPr>
        <a:xfrm>
          <a:off x="2514600" y="4560570"/>
          <a:ext cx="13182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3CB52C3-BE9D-4DED-8DF5-C1585FE46FAC}" type="TxLink">
            <a:rPr lang="en-US" sz="1100" b="0" i="0" u="none" strike="noStrike" kern="1200">
              <a:solidFill>
                <a:srgbClr val="747FA4"/>
              </a:solidFill>
              <a:latin typeface="Aptos Narrow"/>
              <a:ea typeface="+mn-ea"/>
              <a:cs typeface="+mn-cs"/>
            </a:rPr>
            <a:pPr marL="0" indent="0" algn="l" defTabSz="914400" rtl="0" eaLnBrk="1" latinLnBrk="0" hangingPunct="1"/>
            <a:t>$3 179 / $3 000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24</xdr:row>
      <xdr:rowOff>171450</xdr:rowOff>
    </xdr:from>
    <xdr:to>
      <xdr:col>7</xdr:col>
      <xdr:colOff>53340</xdr:colOff>
      <xdr:row>26</xdr:row>
      <xdr:rowOff>70250</xdr:rowOff>
    </xdr:to>
    <xdr:sp macro="" textlink="Processing!E4">
      <xdr:nvSpPr>
        <xdr:cNvPr id="48" name="TextBox 24">
          <a:extLst>
            <a:ext uri="{FF2B5EF4-FFF2-40B4-BE49-F238E27FC236}">
              <a16:creationId xmlns:a16="http://schemas.microsoft.com/office/drawing/2014/main" id="{18AD9AFF-3DB8-4294-84F8-053C7E642C14}"/>
            </a:ext>
          </a:extLst>
        </xdr:cNvPr>
        <xdr:cNvSpPr txBox="1"/>
      </xdr:nvSpPr>
      <xdr:spPr>
        <a:xfrm>
          <a:off x="3710940" y="456057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FDEE92D6-F7A1-48F3-9851-C8A567273780}" type="TxLink">
            <a:rPr lang="en-US" sz="1100" b="0" i="0" u="none" strike="noStrike" kern="1200">
              <a:solidFill>
                <a:srgbClr val="747FA4"/>
              </a:solidFill>
              <a:latin typeface="Aptos Narrow"/>
              <a:ea typeface="+mn-ea"/>
              <a:cs typeface="+mn-cs"/>
            </a:rPr>
            <a:pPr marL="0" indent="0" algn="r" defTabSz="914400" rtl="0" eaLnBrk="1" latinLnBrk="0" hangingPunct="1"/>
            <a:t>106%</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26</xdr:row>
      <xdr:rowOff>80010</xdr:rowOff>
    </xdr:from>
    <xdr:to>
      <xdr:col>6</xdr:col>
      <xdr:colOff>175260</xdr:colOff>
      <xdr:row>27</xdr:row>
      <xdr:rowOff>161690</xdr:rowOff>
    </xdr:to>
    <xdr:sp macro="" textlink="Processing!I5">
      <xdr:nvSpPr>
        <xdr:cNvPr id="49" name="TextBox 24">
          <a:extLst>
            <a:ext uri="{FF2B5EF4-FFF2-40B4-BE49-F238E27FC236}">
              <a16:creationId xmlns:a16="http://schemas.microsoft.com/office/drawing/2014/main" id="{2E000DC9-A800-4E28-9C8B-DC851914C45D}"/>
            </a:ext>
          </a:extLst>
        </xdr:cNvPr>
        <xdr:cNvSpPr txBox="1"/>
      </xdr:nvSpPr>
      <xdr:spPr>
        <a:xfrm>
          <a:off x="2514600" y="4834890"/>
          <a:ext cx="13182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3E6F8FB-2AE7-4CE4-9E41-15CFB4159DE9}" type="TxLink">
            <a:rPr lang="en-US" sz="1100" b="0" i="0" u="none" strike="noStrike" kern="1200">
              <a:solidFill>
                <a:srgbClr val="747FA4"/>
              </a:solidFill>
              <a:latin typeface="Aptos Narrow"/>
              <a:ea typeface="+mn-ea"/>
              <a:cs typeface="+mn-cs"/>
            </a:rPr>
            <a:pPr marL="0" indent="0" algn="l" defTabSz="914400" rtl="0" eaLnBrk="1" latinLnBrk="0" hangingPunct="1"/>
            <a:t>$2 399 / $2 000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26</xdr:row>
      <xdr:rowOff>80010</xdr:rowOff>
    </xdr:from>
    <xdr:to>
      <xdr:col>7</xdr:col>
      <xdr:colOff>53340</xdr:colOff>
      <xdr:row>27</xdr:row>
      <xdr:rowOff>161690</xdr:rowOff>
    </xdr:to>
    <xdr:sp macro="" textlink="Processing!E5">
      <xdr:nvSpPr>
        <xdr:cNvPr id="50" name="TextBox 24">
          <a:extLst>
            <a:ext uri="{FF2B5EF4-FFF2-40B4-BE49-F238E27FC236}">
              <a16:creationId xmlns:a16="http://schemas.microsoft.com/office/drawing/2014/main" id="{E0C081E8-B1A1-4127-9D2C-01ADC5D5A0B0}"/>
            </a:ext>
          </a:extLst>
        </xdr:cNvPr>
        <xdr:cNvSpPr txBox="1"/>
      </xdr:nvSpPr>
      <xdr:spPr>
        <a:xfrm>
          <a:off x="3710940" y="483489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FF21445-4461-4550-BD29-367C03A06B31}" type="TxLink">
            <a:rPr lang="en-US" sz="1100" b="0" i="0" u="none" strike="noStrike" kern="1200">
              <a:solidFill>
                <a:srgbClr val="747FA4"/>
              </a:solidFill>
              <a:latin typeface="Aptos Narrow"/>
              <a:ea typeface="+mn-ea"/>
              <a:cs typeface="+mn-cs"/>
            </a:rPr>
            <a:pPr marL="0" indent="0" algn="r" defTabSz="914400" rtl="0" eaLnBrk="1" latinLnBrk="0" hangingPunct="1"/>
            <a:t>120%</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99060</xdr:colOff>
      <xdr:row>6</xdr:row>
      <xdr:rowOff>175474</xdr:rowOff>
    </xdr:from>
    <xdr:to>
      <xdr:col>6</xdr:col>
      <xdr:colOff>444500</xdr:colOff>
      <xdr:row>9</xdr:row>
      <xdr:rowOff>32266</xdr:rowOff>
    </xdr:to>
    <xdr:sp macro="" textlink="Processing!F15">
      <xdr:nvSpPr>
        <xdr:cNvPr id="51" name="TextBox 20">
          <a:extLst>
            <a:ext uri="{FF2B5EF4-FFF2-40B4-BE49-F238E27FC236}">
              <a16:creationId xmlns:a16="http://schemas.microsoft.com/office/drawing/2014/main" id="{704B6A27-5D66-454C-87F9-01FF0360C543}"/>
            </a:ext>
          </a:extLst>
        </xdr:cNvPr>
        <xdr:cNvSpPr txBox="1"/>
      </xdr:nvSpPr>
      <xdr:spPr>
        <a:xfrm>
          <a:off x="2537460" y="1272754"/>
          <a:ext cx="1564640" cy="40543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06FBA9-18F2-41BC-BEA1-5CC4FB18A1FF}" type="TxLink">
            <a:rPr lang="en-US" sz="2000" b="1" i="0" u="none" strike="noStrike" kern="1200">
              <a:solidFill>
                <a:schemeClr val="bg1"/>
              </a:solidFill>
              <a:latin typeface="+mn-lt"/>
              <a:ea typeface="+mn-ea"/>
              <a:cs typeface="+mn-cs"/>
            </a:rPr>
            <a:pPr marL="0" indent="0" algn="l" defTabSz="914400" rtl="0" eaLnBrk="1" latinLnBrk="0" hangingPunct="1"/>
            <a:t> $3,171 </a:t>
          </a:fld>
          <a:endParaRPr lang="ru-RU" sz="2000" b="1" kern="1200">
            <a:solidFill>
              <a:schemeClr val="bg1"/>
            </a:solidFill>
            <a:latin typeface="+mn-lt"/>
            <a:ea typeface="+mn-ea"/>
            <a:cs typeface="+mn-cs"/>
          </a:endParaRPr>
        </a:p>
      </xdr:txBody>
    </xdr:sp>
    <xdr:clientData/>
  </xdr:twoCellAnchor>
  <xdr:twoCellAnchor>
    <xdr:from>
      <xdr:col>6</xdr:col>
      <xdr:colOff>56441</xdr:colOff>
      <xdr:row>9</xdr:row>
      <xdr:rowOff>90750</xdr:rowOff>
    </xdr:from>
    <xdr:to>
      <xdr:col>7</xdr:col>
      <xdr:colOff>178361</xdr:colOff>
      <xdr:row>13</xdr:row>
      <xdr:rowOff>90750</xdr:rowOff>
    </xdr:to>
    <xdr:graphicFrame macro="">
      <xdr:nvGraphicFramePr>
        <xdr:cNvPr id="52" name="Chart 51">
          <a:extLst>
            <a:ext uri="{FF2B5EF4-FFF2-40B4-BE49-F238E27FC236}">
              <a16:creationId xmlns:a16="http://schemas.microsoft.com/office/drawing/2014/main" id="{6EE0D5B8-38DB-41B3-9981-24D33BEF21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152730</xdr:colOff>
      <xdr:row>10</xdr:row>
      <xdr:rowOff>141350</xdr:rowOff>
    </xdr:from>
    <xdr:to>
      <xdr:col>7</xdr:col>
      <xdr:colOff>97312</xdr:colOff>
      <xdr:row>12</xdr:row>
      <xdr:rowOff>40150</xdr:rowOff>
    </xdr:to>
    <xdr:sp macro="" textlink="Processing!E8">
      <xdr:nvSpPr>
        <xdr:cNvPr id="53" name="TextBox 24">
          <a:extLst>
            <a:ext uri="{FF2B5EF4-FFF2-40B4-BE49-F238E27FC236}">
              <a16:creationId xmlns:a16="http://schemas.microsoft.com/office/drawing/2014/main" id="{E53631E3-0C06-4796-9352-7FD122B30743}"/>
            </a:ext>
          </a:extLst>
        </xdr:cNvPr>
        <xdr:cNvSpPr txBox="1"/>
      </xdr:nvSpPr>
      <xdr:spPr>
        <a:xfrm>
          <a:off x="3810330" y="1970150"/>
          <a:ext cx="554182"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1B34451-B5B3-4467-AFB8-D3FBD262112F}" type="TxLink">
            <a:rPr lang="en-US" sz="1100" b="0" i="0" u="none" strike="noStrike">
              <a:solidFill>
                <a:srgbClr val="BFDBFF"/>
              </a:solidFill>
              <a:latin typeface="Aptos Narrow"/>
            </a:rPr>
            <a:pPr algn="ctr"/>
            <a:t>18%</a:t>
          </a:fld>
          <a:endParaRPr lang="ru-RU" sz="1100" b="0">
            <a:solidFill>
              <a:srgbClr val="BFDBFF"/>
            </a:solidFill>
          </a:endParaRPr>
        </a:p>
      </xdr:txBody>
    </xdr:sp>
    <xdr:clientData/>
  </xdr:twoCellAnchor>
  <xdr:twoCellAnchor>
    <xdr:from>
      <xdr:col>4</xdr:col>
      <xdr:colOff>444935</xdr:colOff>
      <xdr:row>10</xdr:row>
      <xdr:rowOff>140912</xdr:rowOff>
    </xdr:from>
    <xdr:to>
      <xdr:col>6</xdr:col>
      <xdr:colOff>137160</xdr:colOff>
      <xdr:row>12</xdr:row>
      <xdr:rowOff>39712</xdr:rowOff>
    </xdr:to>
    <xdr:sp macro="" textlink="Processing!D8">
      <xdr:nvSpPr>
        <xdr:cNvPr id="54" name="TextBox 21">
          <a:extLst>
            <a:ext uri="{FF2B5EF4-FFF2-40B4-BE49-F238E27FC236}">
              <a16:creationId xmlns:a16="http://schemas.microsoft.com/office/drawing/2014/main" id="{85D5D9E9-CD6A-4079-8E2C-3348DF32E121}"/>
            </a:ext>
          </a:extLst>
        </xdr:cNvPr>
        <xdr:cNvSpPr txBox="1"/>
      </xdr:nvSpPr>
      <xdr:spPr>
        <a:xfrm>
          <a:off x="2883335" y="1969712"/>
          <a:ext cx="911425"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98D99B6-61F2-4F2E-9340-124C2D7BEA0E}" type="TxLink">
            <a:rPr lang="en-US" sz="1100" b="0" i="0" u="none" strike="noStrike">
              <a:solidFill>
                <a:srgbClr val="BFDBFF"/>
              </a:solidFill>
              <a:latin typeface="Aptos Narrow"/>
            </a:rPr>
            <a:pPr algn="r"/>
            <a:t>Budget Load</a:t>
          </a:fld>
          <a:endParaRPr lang="ru-RU" sz="1000" b="1">
            <a:solidFill>
              <a:srgbClr val="BFDBFF"/>
            </a:solidFill>
          </a:endParaRPr>
        </a:p>
      </xdr:txBody>
    </xdr:sp>
    <xdr:clientData/>
  </xdr:twoCellAnchor>
  <xdr:twoCellAnchor>
    <xdr:from>
      <xdr:col>8</xdr:col>
      <xdr:colOff>53340</xdr:colOff>
      <xdr:row>6</xdr:row>
      <xdr:rowOff>175260</xdr:rowOff>
    </xdr:from>
    <xdr:to>
      <xdr:col>9</xdr:col>
      <xdr:colOff>381000</xdr:colOff>
      <xdr:row>8</xdr:row>
      <xdr:rowOff>120996</xdr:rowOff>
    </xdr:to>
    <xdr:sp macro="" textlink="">
      <xdr:nvSpPr>
        <xdr:cNvPr id="59" name="TextBox 24">
          <a:extLst>
            <a:ext uri="{FF2B5EF4-FFF2-40B4-BE49-F238E27FC236}">
              <a16:creationId xmlns:a16="http://schemas.microsoft.com/office/drawing/2014/main" id="{273BD00F-DB3B-4059-AC8B-BAFD4BB5F726}"/>
            </a:ext>
          </a:extLst>
        </xdr:cNvPr>
        <xdr:cNvSpPr txBox="1"/>
      </xdr:nvSpPr>
      <xdr:spPr>
        <a:xfrm>
          <a:off x="4930140" y="1272540"/>
          <a:ext cx="937260" cy="311496"/>
        </a:xfrm>
        <a:prstGeom prst="rect">
          <a:avLst/>
        </a:prstGeom>
        <a:noFill/>
      </xdr:spPr>
      <xdr:txBody>
        <a:bodyPr wrap="square" rtlCol="0">
          <a:spAutoFit/>
        </a:bodyPr>
        <a:lstStyle/>
        <a:p>
          <a:pPr marL="0" indent="0" algn="l" defTabSz="914400" rtl="0" eaLnBrk="1" latinLnBrk="0" hangingPunct="1"/>
          <a:r>
            <a:rPr lang="en-US" sz="1400" b="1" kern="1200">
              <a:solidFill>
                <a:srgbClr val="212743"/>
              </a:solidFill>
              <a:latin typeface="+mn-lt"/>
              <a:ea typeface="+mn-ea"/>
              <a:cs typeface="+mn-cs"/>
            </a:rPr>
            <a:t>Costs</a:t>
          </a:r>
        </a:p>
      </xdr:txBody>
    </xdr:sp>
    <xdr:clientData/>
  </xdr:twoCellAnchor>
  <xdr:twoCellAnchor>
    <xdr:from>
      <xdr:col>5</xdr:col>
      <xdr:colOff>441960</xdr:colOff>
      <xdr:row>31</xdr:row>
      <xdr:rowOff>117806</xdr:rowOff>
    </xdr:from>
    <xdr:to>
      <xdr:col>6</xdr:col>
      <xdr:colOff>533400</xdr:colOff>
      <xdr:row>33</xdr:row>
      <xdr:rowOff>16606</xdr:rowOff>
    </xdr:to>
    <xdr:sp macro="" textlink="Processing!E31">
      <xdr:nvSpPr>
        <xdr:cNvPr id="61" name="TextBox 24">
          <a:extLst>
            <a:ext uri="{FF2B5EF4-FFF2-40B4-BE49-F238E27FC236}">
              <a16:creationId xmlns:a16="http://schemas.microsoft.com/office/drawing/2014/main" id="{EF1A81FC-6C6C-4D11-8EAD-2ACC59E0039A}"/>
            </a:ext>
          </a:extLst>
        </xdr:cNvPr>
        <xdr:cNvSpPr txBox="1"/>
      </xdr:nvSpPr>
      <xdr:spPr>
        <a:xfrm>
          <a:off x="3489960" y="5787086"/>
          <a:ext cx="7010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35C6536-70AD-4935-910D-D3C11E64DBC4}" type="TxLink">
            <a:rPr lang="en-US" sz="1100" b="0" i="0" u="none" strike="noStrike" kern="1200">
              <a:solidFill>
                <a:srgbClr val="01EFFA"/>
              </a:solidFill>
              <a:latin typeface="Aptos Narrow"/>
              <a:ea typeface="+mn-ea"/>
              <a:cs typeface="+mn-cs"/>
            </a:rPr>
            <a:pPr marL="0" indent="0" algn="r" defTabSz="914400" rtl="0" eaLnBrk="1" latinLnBrk="0" hangingPunct="1"/>
            <a:t> </a:t>
          </a:fld>
          <a:endParaRPr lang="ru-RU" sz="1400" b="0" kern="1200">
            <a:solidFill>
              <a:srgbClr val="01EFFA"/>
            </a:solidFill>
            <a:latin typeface="+mn-lt"/>
            <a:ea typeface="+mn-ea"/>
            <a:cs typeface="+mn-cs"/>
          </a:endParaRPr>
        </a:p>
      </xdr:txBody>
    </xdr:sp>
    <xdr:clientData/>
  </xdr:twoCellAnchor>
  <xdr:twoCellAnchor>
    <xdr:from>
      <xdr:col>2</xdr:col>
      <xdr:colOff>491490</xdr:colOff>
      <xdr:row>31</xdr:row>
      <xdr:rowOff>60960</xdr:rowOff>
    </xdr:from>
    <xdr:to>
      <xdr:col>7</xdr:col>
      <xdr:colOff>278130</xdr:colOff>
      <xdr:row>40</xdr:row>
      <xdr:rowOff>15240</xdr:rowOff>
    </xdr:to>
    <xdr:grpSp>
      <xdr:nvGrpSpPr>
        <xdr:cNvPr id="63" name="Group 62">
          <a:extLst>
            <a:ext uri="{FF2B5EF4-FFF2-40B4-BE49-F238E27FC236}">
              <a16:creationId xmlns:a16="http://schemas.microsoft.com/office/drawing/2014/main" id="{3C7FFE4E-A8BC-47EF-BEB2-570BBC97CC58}"/>
            </a:ext>
          </a:extLst>
        </xdr:cNvPr>
        <xdr:cNvGrpSpPr/>
      </xdr:nvGrpSpPr>
      <xdr:grpSpPr>
        <a:xfrm>
          <a:off x="1672590" y="5966460"/>
          <a:ext cx="2739390" cy="1668780"/>
          <a:chOff x="6884670" y="5730240"/>
          <a:chExt cx="2834640" cy="1600200"/>
        </a:xfrm>
      </xdr:grpSpPr>
      <xdr:sp macro="" textlink="">
        <xdr:nvSpPr>
          <xdr:cNvPr id="64" name="Rectangle: Rounded Corners 63">
            <a:extLst>
              <a:ext uri="{FF2B5EF4-FFF2-40B4-BE49-F238E27FC236}">
                <a16:creationId xmlns:a16="http://schemas.microsoft.com/office/drawing/2014/main" id="{FC7B1B9A-ACC6-B831-10C7-8A180EE336D7}"/>
              </a:ext>
            </a:extLst>
          </xdr:cNvPr>
          <xdr:cNvSpPr/>
        </xdr:nvSpPr>
        <xdr:spPr>
          <a:xfrm>
            <a:off x="6884670" y="5730240"/>
            <a:ext cx="2834640" cy="1600200"/>
          </a:xfrm>
          <a:prstGeom prst="roundRect">
            <a:avLst>
              <a:gd name="adj" fmla="val 14041"/>
            </a:avLst>
          </a:prstGeom>
          <a:gradFill flip="none" rotWithShape="1">
            <a:gsLst>
              <a:gs pos="0">
                <a:srgbClr val="212743"/>
              </a:gs>
              <a:gs pos="100000">
                <a:srgbClr val="202644"/>
              </a:gs>
            </a:gsLst>
            <a:lin ang="5400000" scaled="0"/>
            <a:tileRect/>
          </a:gra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graphicFrame macro="">
        <xdr:nvGraphicFramePr>
          <xdr:cNvPr id="65" name="Chart 64">
            <a:extLst>
              <a:ext uri="{FF2B5EF4-FFF2-40B4-BE49-F238E27FC236}">
                <a16:creationId xmlns:a16="http://schemas.microsoft.com/office/drawing/2014/main" id="{4DB5D82F-CC06-2FE4-B19F-3C338CA1177E}"/>
              </a:ext>
            </a:extLst>
          </xdr:cNvPr>
          <xdr:cNvGraphicFramePr>
            <a:graphicFrameLocks/>
          </xdr:cNvGraphicFramePr>
        </xdr:nvGraphicFramePr>
        <xdr:xfrm>
          <a:off x="7010400" y="5943600"/>
          <a:ext cx="2552700" cy="1280160"/>
        </xdr:xfrm>
        <a:graphic>
          <a:graphicData uri="http://schemas.openxmlformats.org/drawingml/2006/chart">
            <c:chart xmlns:c="http://schemas.openxmlformats.org/drawingml/2006/chart" xmlns:r="http://schemas.openxmlformats.org/officeDocument/2006/relationships" r:id="rId13"/>
          </a:graphicData>
        </a:graphic>
      </xdr:graphicFrame>
      <xdr:sp macro="" textlink="Processing!N26">
        <xdr:nvSpPr>
          <xdr:cNvPr id="66" name="TextBox 24">
            <a:extLst>
              <a:ext uri="{FF2B5EF4-FFF2-40B4-BE49-F238E27FC236}">
                <a16:creationId xmlns:a16="http://schemas.microsoft.com/office/drawing/2014/main" id="{10C70C02-CE8A-A71D-5071-59B586C8742A}"/>
              </a:ext>
            </a:extLst>
          </xdr:cNvPr>
          <xdr:cNvSpPr txBox="1"/>
        </xdr:nvSpPr>
        <xdr:spPr>
          <a:xfrm>
            <a:off x="7010400" y="5764226"/>
            <a:ext cx="13792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097DD66-5465-44E4-AC5E-B599A849618D}" type="TxLink">
              <a:rPr lang="en-US" sz="1400" b="1" kern="1200">
                <a:solidFill>
                  <a:schemeClr val="bg1"/>
                </a:solidFill>
                <a:latin typeface="+mn-lt"/>
                <a:ea typeface="+mn-ea"/>
                <a:cs typeface="+mn-cs"/>
              </a:rPr>
              <a:pPr marL="0" indent="0" algn="l" defTabSz="914400" rtl="0" eaLnBrk="1" latinLnBrk="0" hangingPunct="1"/>
              <a:t>Annual Plans</a:t>
            </a:fld>
            <a:endParaRPr lang="ru-RU" sz="1400" b="1" kern="1200">
              <a:solidFill>
                <a:schemeClr val="bg1"/>
              </a:solidFill>
              <a:latin typeface="+mn-lt"/>
              <a:ea typeface="+mn-ea"/>
              <a:cs typeface="+mn-cs"/>
            </a:endParaRPr>
          </a:p>
        </xdr:txBody>
      </xdr:sp>
      <mc:AlternateContent xmlns:mc="http://schemas.openxmlformats.org/markup-compatibility/2006" xmlns:a14="http://schemas.microsoft.com/office/drawing/2010/main">
        <mc:Choice Requires="a14">
          <xdr:graphicFrame macro="">
            <xdr:nvGraphicFramePr>
              <xdr:cNvPr id="67" name="Year 6">
                <a:extLst>
                  <a:ext uri="{FF2B5EF4-FFF2-40B4-BE49-F238E27FC236}">
                    <a16:creationId xmlns:a16="http://schemas.microsoft.com/office/drawing/2014/main" id="{E95C8223-60D3-03EA-3C17-CEE1B6FB35E5}"/>
                  </a:ext>
                </a:extLst>
              </xdr:cNvPr>
              <xdr:cNvGraphicFramePr/>
            </xdr:nvGraphicFramePr>
            <xdr:xfrm>
              <a:off x="7239000" y="6934200"/>
              <a:ext cx="2377440" cy="356616"/>
            </xdr:xfrm>
            <a:graphic>
              <a:graphicData uri="http://schemas.microsoft.com/office/drawing/2010/slicer">
                <sle:slicer xmlns:sle="http://schemas.microsoft.com/office/drawing/2010/slicer" name="Year 6"/>
              </a:graphicData>
            </a:graphic>
          </xdr:graphicFrame>
        </mc:Choice>
        <mc:Fallback xmlns="">
          <xdr:sp macro="" textlink="">
            <xdr:nvSpPr>
              <xdr:cNvPr id="0" name=""/>
              <xdr:cNvSpPr>
                <a:spLocks noTextEdit="1"/>
              </xdr:cNvSpPr>
            </xdr:nvSpPr>
            <xdr:spPr>
              <a:xfrm>
                <a:off x="2065020" y="6934200"/>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editAs="oneCell">
    <xdr:from>
      <xdr:col>16</xdr:col>
      <xdr:colOff>464820</xdr:colOff>
      <xdr:row>2</xdr:row>
      <xdr:rowOff>38100</xdr:rowOff>
    </xdr:from>
    <xdr:to>
      <xdr:col>20</xdr:col>
      <xdr:colOff>403860</xdr:colOff>
      <xdr:row>4</xdr:row>
      <xdr:rowOff>38100</xdr:rowOff>
    </xdr:to>
    <mc:AlternateContent xmlns:mc="http://schemas.openxmlformats.org/markup-compatibility/2006" xmlns:a14="http://schemas.microsoft.com/office/drawing/2010/main">
      <mc:Choice Requires="a14">
        <xdr:graphicFrame macro="">
          <xdr:nvGraphicFramePr>
            <xdr:cNvPr id="69" name="Year 7">
              <a:extLst>
                <a:ext uri="{FF2B5EF4-FFF2-40B4-BE49-F238E27FC236}">
                  <a16:creationId xmlns:a16="http://schemas.microsoft.com/office/drawing/2014/main" id="{B7F68FD8-89DB-43C3-AB04-825CA680BE66}"/>
                </a:ext>
              </a:extLst>
            </xdr:cNvPr>
            <xdr:cNvGraphicFramePr/>
          </xdr:nvGraphicFramePr>
          <xdr:xfrm>
            <a:off x="0" y="0"/>
            <a:ext cx="0" cy="0"/>
          </xdr:xfrm>
          <a:graphic>
            <a:graphicData uri="http://schemas.microsoft.com/office/drawing/2010/slicer">
              <sle:slicer xmlns:sle="http://schemas.microsoft.com/office/drawing/2010/slicer" name="Year 7"/>
            </a:graphicData>
          </a:graphic>
        </xdr:graphicFrame>
      </mc:Choice>
      <mc:Fallback xmlns="">
        <xdr:sp macro="" textlink="">
          <xdr:nvSpPr>
            <xdr:cNvPr id="0" name=""/>
            <xdr:cNvSpPr>
              <a:spLocks noTextEdit="1"/>
            </xdr:cNvSpPr>
          </xdr:nvSpPr>
          <xdr:spPr>
            <a:xfrm>
              <a:off x="10218420" y="403860"/>
              <a:ext cx="2377440" cy="365760"/>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4</xdr:col>
      <xdr:colOff>256540</xdr:colOff>
      <xdr:row>16</xdr:row>
      <xdr:rowOff>142106</xdr:rowOff>
    </xdr:from>
    <xdr:to>
      <xdr:col>5</xdr:col>
      <xdr:colOff>388620</xdr:colOff>
      <xdr:row>18</xdr:row>
      <xdr:rowOff>3464</xdr:rowOff>
    </xdr:to>
    <xdr:sp macro="" textlink="Processing!H14">
      <xdr:nvSpPr>
        <xdr:cNvPr id="70" name="TextBox 23">
          <a:extLst>
            <a:ext uri="{FF2B5EF4-FFF2-40B4-BE49-F238E27FC236}">
              <a16:creationId xmlns:a16="http://schemas.microsoft.com/office/drawing/2014/main" id="{7806D38F-96E6-4162-B59B-1C9183F0D256}"/>
            </a:ext>
          </a:extLst>
        </xdr:cNvPr>
        <xdr:cNvSpPr txBox="1"/>
      </xdr:nvSpPr>
      <xdr:spPr>
        <a:xfrm>
          <a:off x="2694940" y="3068186"/>
          <a:ext cx="741680" cy="227118"/>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1048B030-D77C-4E90-B246-C580D1DB5BFB}" type="TxLink">
            <a:rPr lang="en-US" sz="1000" b="1" i="0" u="none" strike="noStrike" kern="1200">
              <a:solidFill>
                <a:srgbClr val="66FFFF"/>
              </a:solidFill>
              <a:latin typeface="+mn-lt"/>
              <a:ea typeface="+mn-ea"/>
              <a:cs typeface="+mn-cs"/>
            </a:rPr>
            <a:pPr marL="0" indent="0" algn="l" defTabSz="914400" rtl="0" eaLnBrk="1" latinLnBrk="0" hangingPunct="1"/>
            <a:t>+$1.6k</a:t>
          </a:fld>
          <a:endParaRPr lang="ru-RU" sz="1000" b="1" kern="1200">
            <a:solidFill>
              <a:srgbClr val="66FFFF"/>
            </a:solidFill>
            <a:latin typeface="+mn-lt"/>
            <a:ea typeface="+mn-ea"/>
            <a:cs typeface="+mn-cs"/>
          </a:endParaRPr>
        </a:p>
      </xdr:txBody>
    </xdr:sp>
    <xdr:clientData/>
  </xdr:twoCellAnchor>
  <xdr:twoCellAnchor>
    <xdr:from>
      <xdr:col>3</xdr:col>
      <xdr:colOff>15240</xdr:colOff>
      <xdr:row>2</xdr:row>
      <xdr:rowOff>36467</xdr:rowOff>
    </xdr:from>
    <xdr:to>
      <xdr:col>3</xdr:col>
      <xdr:colOff>397894</xdr:colOff>
      <xdr:row>4</xdr:row>
      <xdr:rowOff>68580</xdr:rowOff>
    </xdr:to>
    <xdr:grpSp>
      <xdr:nvGrpSpPr>
        <xdr:cNvPr id="71" name="Group 70">
          <a:extLst>
            <a:ext uri="{FF2B5EF4-FFF2-40B4-BE49-F238E27FC236}">
              <a16:creationId xmlns:a16="http://schemas.microsoft.com/office/drawing/2014/main" id="{B75AD130-F147-4BBD-A37B-8F378DEE117F}"/>
            </a:ext>
          </a:extLst>
        </xdr:cNvPr>
        <xdr:cNvGrpSpPr/>
      </xdr:nvGrpSpPr>
      <xdr:grpSpPr>
        <a:xfrm>
          <a:off x="1786890" y="417467"/>
          <a:ext cx="382654" cy="413113"/>
          <a:chOff x="259080" y="2584068"/>
          <a:chExt cx="995827" cy="1035432"/>
        </a:xfrm>
      </xdr:grpSpPr>
      <xdr:pic>
        <xdr:nvPicPr>
          <xdr:cNvPr id="72" name="Graphic 71" descr="Signal with solid fill">
            <a:extLst>
              <a:ext uri="{FF2B5EF4-FFF2-40B4-BE49-F238E27FC236}">
                <a16:creationId xmlns:a16="http://schemas.microsoft.com/office/drawing/2014/main" id="{CC00AE73-31CD-EC27-B91A-FDFE2D6A6FBF}"/>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259080" y="2705100"/>
            <a:ext cx="914400" cy="914400"/>
          </a:xfrm>
          <a:prstGeom prst="rect">
            <a:avLst/>
          </a:prstGeom>
        </xdr:spPr>
      </xdr:pic>
      <xdr:pic>
        <xdr:nvPicPr>
          <xdr:cNvPr id="73" name="Graphic 72" descr="Back with solid fill">
            <a:extLst>
              <a:ext uri="{FF2B5EF4-FFF2-40B4-BE49-F238E27FC236}">
                <a16:creationId xmlns:a16="http://schemas.microsoft.com/office/drawing/2014/main" id="{1DFB6EC1-296D-01BE-3894-29F7761F0155}"/>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rot="7316941">
            <a:off x="282739" y="2584068"/>
            <a:ext cx="972168" cy="972168"/>
          </a:xfrm>
          <a:prstGeom prst="rect">
            <a:avLst/>
          </a:prstGeom>
        </xdr:spPr>
      </xdr:pic>
      <xdr:pic>
        <xdr:nvPicPr>
          <xdr:cNvPr id="74" name="Graphic 73" descr="Flying Money with solid fill">
            <a:extLst>
              <a:ext uri="{FF2B5EF4-FFF2-40B4-BE49-F238E27FC236}">
                <a16:creationId xmlns:a16="http://schemas.microsoft.com/office/drawing/2014/main" id="{D5223674-9809-FCCA-022F-5547347591D0}"/>
              </a:ext>
            </a:extLst>
          </xdr:cNvPr>
          <xdr:cNvPicPr>
            <a:picLocks noChangeAspect="1"/>
          </xdr:cNvPicPr>
        </xdr:nvPicPr>
        <xdr:blipFill>
          <a:blip xmlns:r="http://schemas.openxmlformats.org/officeDocument/2006/relationships" r:embed="rId18">
            <a:extLst>
              <a:ext uri="{96DAC541-7B7A-43D3-8B79-37D633B846F1}">
                <asvg:svgBlip xmlns:asvg="http://schemas.microsoft.com/office/drawing/2016/SVG/main" r:embed="rId19"/>
              </a:ext>
            </a:extLst>
          </a:blip>
          <a:stretch>
            <a:fillRect/>
          </a:stretch>
        </xdr:blipFill>
        <xdr:spPr>
          <a:xfrm>
            <a:off x="259080" y="2667001"/>
            <a:ext cx="525780" cy="525781"/>
          </a:xfrm>
          <a:prstGeom prst="rect">
            <a:avLst/>
          </a:prstGeom>
        </xdr:spPr>
      </xdr:pic>
    </xdr:grpSp>
    <xdr:clientData/>
  </xdr:twoCellAnchor>
  <xdr:twoCellAnchor>
    <xdr:from>
      <xdr:col>3</xdr:col>
      <xdr:colOff>361406</xdr:colOff>
      <xdr:row>2</xdr:row>
      <xdr:rowOff>77289</xdr:rowOff>
    </xdr:from>
    <xdr:to>
      <xdr:col>6</xdr:col>
      <xdr:colOff>563880</xdr:colOff>
      <xdr:row>4</xdr:row>
      <xdr:rowOff>68580</xdr:rowOff>
    </xdr:to>
    <xdr:sp macro="" textlink="">
      <xdr:nvSpPr>
        <xdr:cNvPr id="75" name="TextBox 74">
          <a:extLst>
            <a:ext uri="{FF2B5EF4-FFF2-40B4-BE49-F238E27FC236}">
              <a16:creationId xmlns:a16="http://schemas.microsoft.com/office/drawing/2014/main" id="{62444BE0-7304-4FF3-A9B2-49BB79AADDC0}"/>
            </a:ext>
          </a:extLst>
        </xdr:cNvPr>
        <xdr:cNvSpPr txBox="1"/>
      </xdr:nvSpPr>
      <xdr:spPr>
        <a:xfrm>
          <a:off x="2190206" y="443049"/>
          <a:ext cx="2031274" cy="357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pl-PL" sz="1800" b="1">
              <a:solidFill>
                <a:srgbClr val="BFFAFF"/>
              </a:solidFill>
            </a:rPr>
            <a:t>Personal Finance</a:t>
          </a:r>
          <a:endParaRPr lang="ru-RU" sz="1800" b="1">
            <a:solidFill>
              <a:srgbClr val="BFFAFF"/>
            </a:solidFill>
          </a:endParaRPr>
        </a:p>
      </xdr:txBody>
    </xdr:sp>
    <xdr:clientData/>
  </xdr:twoCellAnchor>
  <xdr:twoCellAnchor>
    <xdr:from>
      <xdr:col>7</xdr:col>
      <xdr:colOff>548640</xdr:colOff>
      <xdr:row>2</xdr:row>
      <xdr:rowOff>60960</xdr:rowOff>
    </xdr:from>
    <xdr:to>
      <xdr:col>9</xdr:col>
      <xdr:colOff>297180</xdr:colOff>
      <xdr:row>4</xdr:row>
      <xdr:rowOff>5542</xdr:rowOff>
    </xdr:to>
    <xdr:sp macro="" textlink="">
      <xdr:nvSpPr>
        <xdr:cNvPr id="76" name="Rectangle: Rounded Corners 75">
          <a:hlinkClick xmlns:r="http://schemas.openxmlformats.org/officeDocument/2006/relationships" r:id="rId20"/>
          <a:extLst>
            <a:ext uri="{FF2B5EF4-FFF2-40B4-BE49-F238E27FC236}">
              <a16:creationId xmlns:a16="http://schemas.microsoft.com/office/drawing/2014/main" id="{39C4F14C-C48E-4465-BF61-AAFD11DB34DC}"/>
            </a:ext>
          </a:extLst>
        </xdr:cNvPr>
        <xdr:cNvSpPr/>
      </xdr:nvSpPr>
      <xdr:spPr>
        <a:xfrm>
          <a:off x="4815840" y="426720"/>
          <a:ext cx="967740" cy="310342"/>
        </a:xfrm>
        <a:prstGeom prst="roundRect">
          <a:avLst>
            <a:gd name="adj" fmla="val 49653"/>
          </a:avLst>
        </a:prstGeom>
        <a:solidFill>
          <a:srgbClr val="212743"/>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BEFBFF"/>
              </a:solidFill>
              <a:effectLst/>
              <a:latin typeface="+mn-lt"/>
              <a:ea typeface="+mn-ea"/>
              <a:cs typeface="+mn-cs"/>
            </a:rPr>
            <a:t>Dashboard</a:t>
          </a:r>
          <a:endParaRPr lang="ru-RU" sz="1100" b="0">
            <a:solidFill>
              <a:srgbClr val="BEFBFF"/>
            </a:solidFill>
            <a:effectLst/>
            <a:latin typeface="+mn-lt"/>
            <a:ea typeface="+mn-ea"/>
            <a:cs typeface="+mn-cs"/>
          </a:endParaRPr>
        </a:p>
      </xdr:txBody>
    </xdr:sp>
    <xdr:clientData/>
  </xdr:twoCellAnchor>
  <xdr:twoCellAnchor>
    <xdr:from>
      <xdr:col>12</xdr:col>
      <xdr:colOff>45720</xdr:colOff>
      <xdr:row>2</xdr:row>
      <xdr:rowOff>60960</xdr:rowOff>
    </xdr:from>
    <xdr:to>
      <xdr:col>13</xdr:col>
      <xdr:colOff>403860</xdr:colOff>
      <xdr:row>4</xdr:row>
      <xdr:rowOff>5542</xdr:rowOff>
    </xdr:to>
    <xdr:sp macro="" textlink="">
      <xdr:nvSpPr>
        <xdr:cNvPr id="77" name="Rectangle: Rounded Corners 76">
          <a:extLst>
            <a:ext uri="{FF2B5EF4-FFF2-40B4-BE49-F238E27FC236}">
              <a16:creationId xmlns:a16="http://schemas.microsoft.com/office/drawing/2014/main" id="{4178DD83-45DA-4114-BFD3-1F915DE6CEAE}"/>
            </a:ext>
          </a:extLst>
        </xdr:cNvPr>
        <xdr:cNvSpPr/>
      </xdr:nvSpPr>
      <xdr:spPr>
        <a:xfrm>
          <a:off x="7360920" y="426720"/>
          <a:ext cx="967740" cy="310342"/>
        </a:xfrm>
        <a:prstGeom prst="roundRect">
          <a:avLst>
            <a:gd name="adj" fmla="val 49653"/>
          </a:avLst>
        </a:prstGeom>
        <a:gradFill flip="none" rotWithShape="1">
          <a:gsLst>
            <a:gs pos="18000">
              <a:srgbClr val="003760"/>
            </a:gs>
            <a:gs pos="90000">
              <a:srgbClr val="003964"/>
            </a:gs>
          </a:gsLst>
          <a:path path="circle">
            <a:fillToRect l="50000" t="-80000" r="50000" b="180000"/>
          </a:path>
          <a:tileRect/>
        </a:gradFill>
        <a:ln w="9525">
          <a:solidFill>
            <a:srgbClr val="66FFFF"/>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050" b="1" i="0" u="none" strike="noStrike" kern="1200">
              <a:solidFill>
                <a:srgbClr val="66FFFF"/>
              </a:solidFill>
              <a:latin typeface="+mn-lt"/>
              <a:ea typeface="+mn-ea"/>
              <a:cs typeface="+mn-cs"/>
            </a:rPr>
            <a:t>Costs</a:t>
          </a:r>
          <a:endParaRPr lang="ru-RU" sz="1050" b="1" i="0" u="none" strike="noStrike" kern="1200">
            <a:solidFill>
              <a:srgbClr val="66FFFF"/>
            </a:solidFill>
            <a:latin typeface="+mn-lt"/>
            <a:ea typeface="+mn-ea"/>
            <a:cs typeface="+mn-cs"/>
          </a:endParaRPr>
        </a:p>
      </xdr:txBody>
    </xdr:sp>
    <xdr:clientData/>
  </xdr:twoCellAnchor>
  <xdr:twoCellAnchor>
    <xdr:from>
      <xdr:col>9</xdr:col>
      <xdr:colOff>601980</xdr:colOff>
      <xdr:row>2</xdr:row>
      <xdr:rowOff>60960</xdr:rowOff>
    </xdr:from>
    <xdr:to>
      <xdr:col>11</xdr:col>
      <xdr:colOff>350520</xdr:colOff>
      <xdr:row>4</xdr:row>
      <xdr:rowOff>5542</xdr:rowOff>
    </xdr:to>
    <xdr:sp macro="" textlink="Processing!F26">
      <xdr:nvSpPr>
        <xdr:cNvPr id="78" name="Rectangle: Rounded Corners 77">
          <a:hlinkClick xmlns:r="http://schemas.openxmlformats.org/officeDocument/2006/relationships" r:id="rId21"/>
          <a:extLst>
            <a:ext uri="{FF2B5EF4-FFF2-40B4-BE49-F238E27FC236}">
              <a16:creationId xmlns:a16="http://schemas.microsoft.com/office/drawing/2014/main" id="{1BF82FE5-45CE-4C0C-B10F-DA63E1005191}"/>
            </a:ext>
          </a:extLst>
        </xdr:cNvPr>
        <xdr:cNvSpPr/>
      </xdr:nvSpPr>
      <xdr:spPr>
        <a:xfrm>
          <a:off x="6088380" y="426720"/>
          <a:ext cx="967740" cy="310342"/>
        </a:xfrm>
        <a:prstGeom prst="roundRect">
          <a:avLst>
            <a:gd name="adj" fmla="val 49653"/>
          </a:avLst>
        </a:prstGeom>
        <a:solidFill>
          <a:srgbClr val="212743"/>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F7ACD383-DBBD-41C1-8129-D552369CE456}" type="TxLink">
            <a:rPr lang="en-US" sz="1100" b="0" i="0" u="none" strike="noStrike">
              <a:solidFill>
                <a:srgbClr val="BEFBFF"/>
              </a:solidFill>
              <a:effectLst/>
              <a:latin typeface="+mn-lt"/>
              <a:ea typeface="+mn-ea"/>
              <a:cs typeface="+mn-cs"/>
            </a:rPr>
            <a:pPr marL="0" indent="0" algn="ctr" defTabSz="914400" rtl="0" eaLnBrk="1" latinLnBrk="0" hangingPunct="1"/>
            <a:t>Structure</a:t>
          </a:fld>
          <a:endParaRPr lang="ru-RU" sz="1100" b="0">
            <a:solidFill>
              <a:srgbClr val="BEFBFF"/>
            </a:solidFill>
            <a:effectLst/>
            <a:latin typeface="+mn-lt"/>
            <a:ea typeface="+mn-ea"/>
            <a:cs typeface="+mn-cs"/>
          </a:endParaRPr>
        </a:p>
      </xdr:txBody>
    </xdr:sp>
    <xdr:clientData/>
  </xdr:twoCellAnchor>
  <xdr:twoCellAnchor>
    <xdr:from>
      <xdr:col>14</xdr:col>
      <xdr:colOff>99060</xdr:colOff>
      <xdr:row>2</xdr:row>
      <xdr:rowOff>60960</xdr:rowOff>
    </xdr:from>
    <xdr:to>
      <xdr:col>15</xdr:col>
      <xdr:colOff>457200</xdr:colOff>
      <xdr:row>4</xdr:row>
      <xdr:rowOff>5542</xdr:rowOff>
    </xdr:to>
    <xdr:sp macro="" textlink="">
      <xdr:nvSpPr>
        <xdr:cNvPr id="79" name="Rectangle: Rounded Corners 78">
          <a:hlinkClick xmlns:r="http://schemas.openxmlformats.org/officeDocument/2006/relationships" r:id="rId22"/>
          <a:extLst>
            <a:ext uri="{FF2B5EF4-FFF2-40B4-BE49-F238E27FC236}">
              <a16:creationId xmlns:a16="http://schemas.microsoft.com/office/drawing/2014/main" id="{6BE75699-8B27-4116-A8F2-1052AEC10605}"/>
            </a:ext>
          </a:extLst>
        </xdr:cNvPr>
        <xdr:cNvSpPr/>
      </xdr:nvSpPr>
      <xdr:spPr>
        <a:xfrm>
          <a:off x="8633460" y="426720"/>
          <a:ext cx="967740" cy="310342"/>
        </a:xfrm>
        <a:prstGeom prst="roundRect">
          <a:avLst>
            <a:gd name="adj" fmla="val 49653"/>
          </a:avLst>
        </a:prstGeom>
        <a:solidFill>
          <a:srgbClr val="212743"/>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pl-PL" sz="1100" b="0">
              <a:solidFill>
                <a:srgbClr val="BEFBFF"/>
              </a:solidFill>
              <a:effectLst/>
              <a:latin typeface="+mn-lt"/>
              <a:ea typeface="+mn-ea"/>
              <a:cs typeface="+mn-cs"/>
            </a:rPr>
            <a:t>Budget</a:t>
          </a:r>
          <a:endParaRPr lang="ru-RU" sz="1050" b="0" kern="1200">
            <a:solidFill>
              <a:srgbClr val="BEFBFF"/>
            </a:solidFill>
            <a:latin typeface="+mn-lt"/>
            <a:ea typeface="+mn-ea"/>
            <a:cs typeface="+mn-cs"/>
          </a:endParaRPr>
        </a:p>
      </xdr:txBody>
    </xdr:sp>
    <xdr:clientData/>
  </xdr:twoCellAnchor>
  <xdr:twoCellAnchor>
    <xdr:from>
      <xdr:col>8</xdr:col>
      <xdr:colOff>419100</xdr:colOff>
      <xdr:row>7</xdr:row>
      <xdr:rowOff>30480</xdr:rowOff>
    </xdr:from>
    <xdr:to>
      <xdr:col>12</xdr:col>
      <xdr:colOff>266700</xdr:colOff>
      <xdr:row>19</xdr:row>
      <xdr:rowOff>121920</xdr:rowOff>
    </xdr:to>
    <xdr:graphicFrame macro="">
      <xdr:nvGraphicFramePr>
        <xdr:cNvPr id="83" name="Chart 82">
          <a:extLst>
            <a:ext uri="{FF2B5EF4-FFF2-40B4-BE49-F238E27FC236}">
              <a16:creationId xmlns:a16="http://schemas.microsoft.com/office/drawing/2014/main" id="{95ACC7BE-E571-49AB-969B-2AF08638B4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9</xdr:col>
      <xdr:colOff>358140</xdr:colOff>
      <xdr:row>10</xdr:row>
      <xdr:rowOff>30480</xdr:rowOff>
    </xdr:from>
    <xdr:to>
      <xdr:col>11</xdr:col>
      <xdr:colOff>327660</xdr:colOff>
      <xdr:row>16</xdr:row>
      <xdr:rowOff>121920</xdr:rowOff>
    </xdr:to>
    <xdr:sp macro="" textlink="">
      <xdr:nvSpPr>
        <xdr:cNvPr id="84" name="Oval 83">
          <a:extLst>
            <a:ext uri="{FF2B5EF4-FFF2-40B4-BE49-F238E27FC236}">
              <a16:creationId xmlns:a16="http://schemas.microsoft.com/office/drawing/2014/main" id="{09470AA5-38DA-4A98-A6D8-D9854CA7537B}"/>
            </a:ext>
          </a:extLst>
        </xdr:cNvPr>
        <xdr:cNvSpPr/>
      </xdr:nvSpPr>
      <xdr:spPr>
        <a:xfrm>
          <a:off x="5844540" y="1859280"/>
          <a:ext cx="1188720" cy="1188720"/>
        </a:xfrm>
        <a:prstGeom prst="ellipse">
          <a:avLst/>
        </a:prstGeom>
        <a:solidFill>
          <a:srgbClr val="F4F5FC"/>
        </a:solidFill>
        <a:ln>
          <a:solidFill>
            <a:schemeClr val="bg1"/>
          </a:solid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en-US" sz="1200" kern="1200">
            <a:solidFill>
              <a:srgbClr val="747FA4"/>
            </a:solidFill>
            <a:ea typeface="+mn-ea"/>
            <a:cs typeface="+mn-cs"/>
          </a:endParaRPr>
        </a:p>
        <a:p>
          <a:pPr marL="0" indent="0" algn="ctr" defTabSz="914400" rtl="0" eaLnBrk="1" latinLnBrk="0" hangingPunct="1"/>
          <a:endParaRPr lang="en-US" sz="1200" kern="1200">
            <a:solidFill>
              <a:srgbClr val="747FA4"/>
            </a:solidFill>
            <a:ea typeface="+mn-ea"/>
            <a:cs typeface="+mn-cs"/>
          </a:endParaRPr>
        </a:p>
        <a:p>
          <a:pPr marL="0" indent="0" algn="ctr" defTabSz="914400" rtl="0" eaLnBrk="1" latinLnBrk="0" hangingPunct="1"/>
          <a:r>
            <a:rPr lang="en-US" sz="1200" kern="1200">
              <a:solidFill>
                <a:srgbClr val="747FA4"/>
              </a:solidFill>
              <a:ea typeface="+mn-ea"/>
              <a:cs typeface="+mn-cs"/>
            </a:rPr>
            <a:t>Total</a:t>
          </a:r>
        </a:p>
      </xdr:txBody>
    </xdr:sp>
    <xdr:clientData/>
  </xdr:twoCellAnchor>
  <xdr:twoCellAnchor>
    <xdr:from>
      <xdr:col>9</xdr:col>
      <xdr:colOff>170180</xdr:colOff>
      <xdr:row>12</xdr:row>
      <xdr:rowOff>72042</xdr:rowOff>
    </xdr:from>
    <xdr:to>
      <xdr:col>11</xdr:col>
      <xdr:colOff>515620</xdr:colOff>
      <xdr:row>14</xdr:row>
      <xdr:rowOff>80359</xdr:rowOff>
    </xdr:to>
    <xdr:sp macro="" textlink="Processing!H24">
      <xdr:nvSpPr>
        <xdr:cNvPr id="85" name="TextBox 24">
          <a:extLst>
            <a:ext uri="{FF2B5EF4-FFF2-40B4-BE49-F238E27FC236}">
              <a16:creationId xmlns:a16="http://schemas.microsoft.com/office/drawing/2014/main" id="{F6D730F6-6B43-4BB1-9047-E658994061F0}"/>
            </a:ext>
          </a:extLst>
        </xdr:cNvPr>
        <xdr:cNvSpPr txBox="1"/>
      </xdr:nvSpPr>
      <xdr:spPr>
        <a:xfrm>
          <a:off x="5656580" y="2266602"/>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D55B2F7E-D3B6-41A9-AE36-D93EE32BF8C4}" type="TxLink">
            <a:rPr lang="en-US" sz="1800" b="1" i="0" u="none" strike="noStrike">
              <a:solidFill>
                <a:srgbClr val="000000"/>
              </a:solidFill>
              <a:latin typeface="Aptos Narrow"/>
            </a:rPr>
            <a:pPr algn="ctr"/>
            <a:t> $13,403 </a:t>
          </a:fld>
          <a:endParaRPr lang="ru-RU" sz="1800" b="1">
            <a:solidFill>
              <a:srgbClr val="212743"/>
            </a:solidFill>
          </a:endParaRPr>
        </a:p>
      </xdr:txBody>
    </xdr:sp>
    <xdr:clientData/>
  </xdr:twoCellAnchor>
  <xdr:twoCellAnchor>
    <xdr:from>
      <xdr:col>12</xdr:col>
      <xdr:colOff>591553</xdr:colOff>
      <xdr:row>8</xdr:row>
      <xdr:rowOff>129540</xdr:rowOff>
    </xdr:from>
    <xdr:to>
      <xdr:col>19</xdr:col>
      <xdr:colOff>22786</xdr:colOff>
      <xdr:row>18</xdr:row>
      <xdr:rowOff>102656</xdr:rowOff>
    </xdr:to>
    <xdr:grpSp>
      <xdr:nvGrpSpPr>
        <xdr:cNvPr id="112" name="Group 111">
          <a:extLst>
            <a:ext uri="{FF2B5EF4-FFF2-40B4-BE49-F238E27FC236}">
              <a16:creationId xmlns:a16="http://schemas.microsoft.com/office/drawing/2014/main" id="{C67A4D89-1BA0-1FDB-FED3-AB3BE10F6912}"/>
            </a:ext>
          </a:extLst>
        </xdr:cNvPr>
        <xdr:cNvGrpSpPr/>
      </xdr:nvGrpSpPr>
      <xdr:grpSpPr>
        <a:xfrm>
          <a:off x="7678153" y="1653540"/>
          <a:ext cx="3565083" cy="1878116"/>
          <a:chOff x="7906753" y="1524000"/>
          <a:chExt cx="3698433" cy="1801916"/>
        </a:xfrm>
      </xdr:grpSpPr>
      <xdr:sp macro="" textlink="Processing!F18">
        <xdr:nvSpPr>
          <xdr:cNvPr id="87" name="TextBox 20">
            <a:extLst>
              <a:ext uri="{FF2B5EF4-FFF2-40B4-BE49-F238E27FC236}">
                <a16:creationId xmlns:a16="http://schemas.microsoft.com/office/drawing/2014/main" id="{044B161C-2299-BE4C-7CCB-B6255525152E}"/>
              </a:ext>
            </a:extLst>
          </xdr:cNvPr>
          <xdr:cNvSpPr txBox="1"/>
        </xdr:nvSpPr>
        <xdr:spPr>
          <a:xfrm>
            <a:off x="8016240" y="1540034"/>
            <a:ext cx="840252" cy="238523"/>
          </a:xfrm>
          <a:prstGeom prst="rect">
            <a:avLst/>
          </a:prstGeom>
          <a:noFill/>
        </xdr:spPr>
        <xdr:txBody>
          <a:bodyPr wrap="square" rtlCol="0" anchor="ctr">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93C021E3-8ADE-4C57-BEA9-4F07BF3B69C3}" type="TxLink">
              <a:rPr lang="en-US" sz="1200" b="0" i="0" u="none" strike="noStrike">
                <a:solidFill>
                  <a:srgbClr val="747FA4"/>
                </a:solidFill>
                <a:latin typeface="Aptos Narrow"/>
              </a:rPr>
              <a:pPr/>
              <a:t>Housing</a:t>
            </a:fld>
            <a:endParaRPr lang="ru-RU" sz="2000" b="1">
              <a:solidFill>
                <a:srgbClr val="747FA4"/>
              </a:solidFill>
            </a:endParaRPr>
          </a:p>
        </xdr:txBody>
      </xdr:sp>
      <xdr:sp macro="" textlink="Processing!F19">
        <xdr:nvSpPr>
          <xdr:cNvPr id="88" name="TextBox 20">
            <a:extLst>
              <a:ext uri="{FF2B5EF4-FFF2-40B4-BE49-F238E27FC236}">
                <a16:creationId xmlns:a16="http://schemas.microsoft.com/office/drawing/2014/main" id="{52DDC8FF-151C-8E6A-F59A-C5044563E2D8}"/>
              </a:ext>
            </a:extLst>
          </xdr:cNvPr>
          <xdr:cNvSpPr txBox="1"/>
        </xdr:nvSpPr>
        <xdr:spPr>
          <a:xfrm>
            <a:off x="8016240" y="1849506"/>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02374594-2436-401C-94C7-2F81CC6B23BA}" type="TxLink">
              <a:rPr lang="en-US" sz="1200" b="0" i="0" u="none" strike="noStrike">
                <a:solidFill>
                  <a:srgbClr val="747FA4"/>
                </a:solidFill>
                <a:latin typeface="Aptos Narrow"/>
              </a:rPr>
              <a:pPr/>
              <a:t>Food</a:t>
            </a:fld>
            <a:endParaRPr lang="ru-RU" sz="2000" b="1">
              <a:solidFill>
                <a:srgbClr val="747FA4"/>
              </a:solidFill>
            </a:endParaRPr>
          </a:p>
        </xdr:txBody>
      </xdr:sp>
      <xdr:sp macro="" textlink="Processing!F20">
        <xdr:nvSpPr>
          <xdr:cNvPr id="89" name="TextBox 20">
            <a:extLst>
              <a:ext uri="{FF2B5EF4-FFF2-40B4-BE49-F238E27FC236}">
                <a16:creationId xmlns:a16="http://schemas.microsoft.com/office/drawing/2014/main" id="{C787A70D-70F8-BF97-D577-FDEBDA2E63F3}"/>
              </a:ext>
            </a:extLst>
          </xdr:cNvPr>
          <xdr:cNvSpPr txBox="1"/>
        </xdr:nvSpPr>
        <xdr:spPr>
          <a:xfrm>
            <a:off x="8016240" y="2158978"/>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CBFB61BB-3FF0-4918-A01C-B112E83F730A}" type="TxLink">
              <a:rPr lang="en-US" sz="1200" b="0" i="0" u="none" strike="noStrike">
                <a:solidFill>
                  <a:srgbClr val="747FA4"/>
                </a:solidFill>
                <a:latin typeface="Aptos Narrow"/>
              </a:rPr>
              <a:pPr/>
              <a:t>Transport</a:t>
            </a:fld>
            <a:endParaRPr lang="ru-RU" sz="2000" b="1">
              <a:solidFill>
                <a:srgbClr val="747FA4"/>
              </a:solidFill>
            </a:endParaRPr>
          </a:p>
        </xdr:txBody>
      </xdr:sp>
      <xdr:sp macro="" textlink="Processing!F21">
        <xdr:nvSpPr>
          <xdr:cNvPr id="90" name="TextBox 20">
            <a:extLst>
              <a:ext uri="{FF2B5EF4-FFF2-40B4-BE49-F238E27FC236}">
                <a16:creationId xmlns:a16="http://schemas.microsoft.com/office/drawing/2014/main" id="{CD08C685-64D3-6E25-B6BE-11EFB5930994}"/>
              </a:ext>
            </a:extLst>
          </xdr:cNvPr>
          <xdr:cNvSpPr txBox="1"/>
        </xdr:nvSpPr>
        <xdr:spPr>
          <a:xfrm>
            <a:off x="8016240" y="2468450"/>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E1DAF175-D099-45C4-A9F9-6E6153F9C67E}" type="TxLink">
              <a:rPr lang="en-US" sz="1200" b="0" i="0" u="none" strike="noStrike">
                <a:solidFill>
                  <a:srgbClr val="747FA4"/>
                </a:solidFill>
                <a:latin typeface="Aptos Narrow"/>
              </a:rPr>
              <a:pPr/>
              <a:t>Shopping</a:t>
            </a:fld>
            <a:endParaRPr lang="ru-RU" sz="2000" b="1">
              <a:solidFill>
                <a:srgbClr val="747FA4"/>
              </a:solidFill>
            </a:endParaRPr>
          </a:p>
        </xdr:txBody>
      </xdr:sp>
      <xdr:sp macro="" textlink="Processing!F22">
        <xdr:nvSpPr>
          <xdr:cNvPr id="91" name="TextBox 20">
            <a:extLst>
              <a:ext uri="{FF2B5EF4-FFF2-40B4-BE49-F238E27FC236}">
                <a16:creationId xmlns:a16="http://schemas.microsoft.com/office/drawing/2014/main" id="{0D84C3B2-5B57-8892-A6B7-BE409B0347CE}"/>
              </a:ext>
            </a:extLst>
          </xdr:cNvPr>
          <xdr:cNvSpPr txBox="1"/>
        </xdr:nvSpPr>
        <xdr:spPr>
          <a:xfrm>
            <a:off x="8016240" y="2777922"/>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647676ED-E43A-48A1-B119-BDFC5EE5E45F}" type="TxLink">
              <a:rPr lang="en-US" sz="1200" b="0" i="0" u="none" strike="noStrike">
                <a:solidFill>
                  <a:srgbClr val="747FA4"/>
                </a:solidFill>
                <a:latin typeface="Aptos Narrow"/>
              </a:rPr>
              <a:pPr/>
              <a:t>Gym</a:t>
            </a:fld>
            <a:endParaRPr lang="ru-RU" sz="2000" b="1">
              <a:solidFill>
                <a:srgbClr val="747FA4"/>
              </a:solidFill>
            </a:endParaRPr>
          </a:p>
        </xdr:txBody>
      </xdr:sp>
      <xdr:sp macro="" textlink="Processing!F23">
        <xdr:nvSpPr>
          <xdr:cNvPr id="92" name="TextBox 20">
            <a:extLst>
              <a:ext uri="{FF2B5EF4-FFF2-40B4-BE49-F238E27FC236}">
                <a16:creationId xmlns:a16="http://schemas.microsoft.com/office/drawing/2014/main" id="{87F6E179-CB12-6C03-7BC3-9983FE42161E}"/>
              </a:ext>
            </a:extLst>
          </xdr:cNvPr>
          <xdr:cNvSpPr txBox="1"/>
        </xdr:nvSpPr>
        <xdr:spPr>
          <a:xfrm>
            <a:off x="8016240" y="3087393"/>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62604190-DC10-47E4-A38E-909C4507EB43}" type="TxLink">
              <a:rPr lang="en-US" sz="1200" b="0" i="0" u="none" strike="noStrike">
                <a:solidFill>
                  <a:srgbClr val="747FA4"/>
                </a:solidFill>
                <a:latin typeface="Aptos Narrow"/>
              </a:rPr>
              <a:pPr/>
              <a:t>Other</a:t>
            </a:fld>
            <a:endParaRPr lang="ru-RU" sz="2000" b="1">
              <a:solidFill>
                <a:srgbClr val="747FA4"/>
              </a:solidFill>
            </a:endParaRPr>
          </a:p>
        </xdr:txBody>
      </xdr:sp>
      <xdr:sp macro="" textlink="Processing!G18">
        <xdr:nvSpPr>
          <xdr:cNvPr id="93" name="TextBox 20">
            <a:extLst>
              <a:ext uri="{FF2B5EF4-FFF2-40B4-BE49-F238E27FC236}">
                <a16:creationId xmlns:a16="http://schemas.microsoft.com/office/drawing/2014/main" id="{13454378-8719-2B95-B033-4523550A356C}"/>
              </a:ext>
            </a:extLst>
          </xdr:cNvPr>
          <xdr:cNvSpPr txBox="1"/>
        </xdr:nvSpPr>
        <xdr:spPr>
          <a:xfrm>
            <a:off x="9530414" y="1540034"/>
            <a:ext cx="706344" cy="238523"/>
          </a:xfrm>
          <a:prstGeom prst="rect">
            <a:avLst/>
          </a:prstGeom>
          <a:noFill/>
        </xdr:spPr>
        <xdr:txBody>
          <a:bodyPr wrap="square" rtlCol="0" anchor="ctr">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E69409A-535D-4E9A-9C81-6C479AF377D0}" type="TxLink">
              <a:rPr lang="en-US" sz="1200" b="0" i="0" u="none" strike="noStrike">
                <a:solidFill>
                  <a:srgbClr val="747FA4"/>
                </a:solidFill>
                <a:latin typeface="Aptos Narrow"/>
              </a:rPr>
              <a:pPr algn="ctr"/>
              <a:t>29%</a:t>
            </a:fld>
            <a:endParaRPr lang="ru-RU" sz="1200" b="1">
              <a:solidFill>
                <a:srgbClr val="747FA4"/>
              </a:solidFill>
            </a:endParaRPr>
          </a:p>
        </xdr:txBody>
      </xdr:sp>
      <xdr:sp macro="" textlink="Processing!G19">
        <xdr:nvSpPr>
          <xdr:cNvPr id="94" name="TextBox 20">
            <a:extLst>
              <a:ext uri="{FF2B5EF4-FFF2-40B4-BE49-F238E27FC236}">
                <a16:creationId xmlns:a16="http://schemas.microsoft.com/office/drawing/2014/main" id="{3DE09EE7-D7A1-76A5-A82B-DCC90FC79877}"/>
              </a:ext>
            </a:extLst>
          </xdr:cNvPr>
          <xdr:cNvSpPr txBox="1"/>
        </xdr:nvSpPr>
        <xdr:spPr>
          <a:xfrm>
            <a:off x="9530414" y="1849506"/>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34E52C2B-4F04-4BC8-8285-1E8F26EDF092}" type="TxLink">
              <a:rPr lang="en-US" sz="1200" b="0" i="0" u="none" strike="noStrike">
                <a:solidFill>
                  <a:srgbClr val="747FA4"/>
                </a:solidFill>
                <a:latin typeface="Aptos Narrow"/>
              </a:rPr>
              <a:pPr algn="ctr"/>
              <a:t>17%</a:t>
            </a:fld>
            <a:endParaRPr lang="ru-RU" sz="1200" b="1">
              <a:solidFill>
                <a:srgbClr val="747FA4"/>
              </a:solidFill>
            </a:endParaRPr>
          </a:p>
        </xdr:txBody>
      </xdr:sp>
      <xdr:sp macro="" textlink="Processing!G20">
        <xdr:nvSpPr>
          <xdr:cNvPr id="95" name="TextBox 20">
            <a:extLst>
              <a:ext uri="{FF2B5EF4-FFF2-40B4-BE49-F238E27FC236}">
                <a16:creationId xmlns:a16="http://schemas.microsoft.com/office/drawing/2014/main" id="{F20F6028-1F31-20CC-D611-0C76EC105282}"/>
              </a:ext>
            </a:extLst>
          </xdr:cNvPr>
          <xdr:cNvSpPr txBox="1"/>
        </xdr:nvSpPr>
        <xdr:spPr>
          <a:xfrm>
            <a:off x="9530414" y="2158978"/>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2ACDE7D7-322B-4DEE-84D9-7182052BDA9A}" type="TxLink">
              <a:rPr lang="en-US" sz="1200" b="0" i="0" u="none" strike="noStrike">
                <a:solidFill>
                  <a:srgbClr val="747FA4"/>
                </a:solidFill>
                <a:latin typeface="Aptos Narrow"/>
              </a:rPr>
              <a:pPr algn="ctr"/>
              <a:t>14%</a:t>
            </a:fld>
            <a:endParaRPr lang="ru-RU" sz="1200" b="1">
              <a:solidFill>
                <a:srgbClr val="747FA4"/>
              </a:solidFill>
            </a:endParaRPr>
          </a:p>
        </xdr:txBody>
      </xdr:sp>
      <xdr:sp macro="" textlink="Processing!G21">
        <xdr:nvSpPr>
          <xdr:cNvPr id="96" name="TextBox 20">
            <a:extLst>
              <a:ext uri="{FF2B5EF4-FFF2-40B4-BE49-F238E27FC236}">
                <a16:creationId xmlns:a16="http://schemas.microsoft.com/office/drawing/2014/main" id="{86650628-E94D-D081-098F-DBB85A5A4E6C}"/>
              </a:ext>
            </a:extLst>
          </xdr:cNvPr>
          <xdr:cNvSpPr txBox="1"/>
        </xdr:nvSpPr>
        <xdr:spPr>
          <a:xfrm>
            <a:off x="9530414" y="2468450"/>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6786AD63-6AC4-4764-A661-717B8B5954FE}" type="TxLink">
              <a:rPr lang="en-US" sz="1200" b="0" i="0" u="none" strike="noStrike">
                <a:solidFill>
                  <a:srgbClr val="747FA4"/>
                </a:solidFill>
                <a:latin typeface="Aptos Narrow"/>
              </a:rPr>
              <a:pPr algn="ctr"/>
              <a:t>14%</a:t>
            </a:fld>
            <a:endParaRPr lang="ru-RU" sz="1200" b="1">
              <a:solidFill>
                <a:srgbClr val="747FA4"/>
              </a:solidFill>
            </a:endParaRPr>
          </a:p>
        </xdr:txBody>
      </xdr:sp>
      <xdr:sp macro="" textlink="Processing!G22">
        <xdr:nvSpPr>
          <xdr:cNvPr id="97" name="TextBox 20">
            <a:extLst>
              <a:ext uri="{FF2B5EF4-FFF2-40B4-BE49-F238E27FC236}">
                <a16:creationId xmlns:a16="http://schemas.microsoft.com/office/drawing/2014/main" id="{4DE803DD-4666-C3EC-4D1B-521333ACF424}"/>
              </a:ext>
            </a:extLst>
          </xdr:cNvPr>
          <xdr:cNvSpPr txBox="1"/>
        </xdr:nvSpPr>
        <xdr:spPr>
          <a:xfrm>
            <a:off x="9530414" y="2777922"/>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91F67F82-85E4-406C-A840-D9ED03A85EB0}" type="TxLink">
              <a:rPr lang="en-US" sz="1200" b="0" i="0" u="none" strike="noStrike">
                <a:solidFill>
                  <a:srgbClr val="747FA4"/>
                </a:solidFill>
                <a:latin typeface="Aptos Narrow"/>
              </a:rPr>
              <a:pPr algn="ctr"/>
              <a:t>20%</a:t>
            </a:fld>
            <a:endParaRPr lang="ru-RU" sz="1200" b="1">
              <a:solidFill>
                <a:srgbClr val="747FA4"/>
              </a:solidFill>
            </a:endParaRPr>
          </a:p>
        </xdr:txBody>
      </xdr:sp>
      <xdr:sp macro="" textlink="Processing!G23">
        <xdr:nvSpPr>
          <xdr:cNvPr id="98" name="TextBox 20">
            <a:extLst>
              <a:ext uri="{FF2B5EF4-FFF2-40B4-BE49-F238E27FC236}">
                <a16:creationId xmlns:a16="http://schemas.microsoft.com/office/drawing/2014/main" id="{E00E593E-257A-5F01-53CF-65E341A7AD2F}"/>
              </a:ext>
            </a:extLst>
          </xdr:cNvPr>
          <xdr:cNvSpPr txBox="1"/>
        </xdr:nvSpPr>
        <xdr:spPr>
          <a:xfrm>
            <a:off x="9530414" y="3087393"/>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DD5D625-0F38-4714-AB96-272381A24DCC}" type="TxLink">
              <a:rPr lang="en-US" sz="1200" b="0" i="0" u="none" strike="noStrike">
                <a:solidFill>
                  <a:srgbClr val="747FA4"/>
                </a:solidFill>
                <a:latin typeface="Aptos Narrow"/>
              </a:rPr>
              <a:pPr algn="ctr"/>
              <a:t>6%</a:t>
            </a:fld>
            <a:endParaRPr lang="ru-RU" sz="1200" b="1">
              <a:solidFill>
                <a:srgbClr val="747FA4"/>
              </a:solidFill>
            </a:endParaRPr>
          </a:p>
        </xdr:txBody>
      </xdr:sp>
      <xdr:sp macro="" textlink="Processing!H18">
        <xdr:nvSpPr>
          <xdr:cNvPr id="99" name="TextBox 20">
            <a:extLst>
              <a:ext uri="{FF2B5EF4-FFF2-40B4-BE49-F238E27FC236}">
                <a16:creationId xmlns:a16="http://schemas.microsoft.com/office/drawing/2014/main" id="{F8CD7FF2-F641-6976-70CF-FCD6ABA67B8F}"/>
              </a:ext>
            </a:extLst>
          </xdr:cNvPr>
          <xdr:cNvSpPr txBox="1"/>
        </xdr:nvSpPr>
        <xdr:spPr>
          <a:xfrm>
            <a:off x="10680911" y="1524000"/>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D9BBB96A-802E-4024-8D5F-9400F132B4BB}" type="TxLink">
              <a:rPr lang="en-US" sz="1200" b="0" i="0" u="none" strike="noStrike">
                <a:solidFill>
                  <a:srgbClr val="747FA4"/>
                </a:solidFill>
                <a:latin typeface="Aptos Narrow"/>
              </a:rPr>
              <a:pPr algn="r"/>
              <a:t> $3,918 </a:t>
            </a:fld>
            <a:endParaRPr lang="ru-RU" sz="2000" b="1">
              <a:solidFill>
                <a:srgbClr val="747FA4"/>
              </a:solidFill>
            </a:endParaRPr>
          </a:p>
        </xdr:txBody>
      </xdr:sp>
      <xdr:sp macro="" textlink="Processing!H19">
        <xdr:nvSpPr>
          <xdr:cNvPr id="100" name="TextBox 20">
            <a:extLst>
              <a:ext uri="{FF2B5EF4-FFF2-40B4-BE49-F238E27FC236}">
                <a16:creationId xmlns:a16="http://schemas.microsoft.com/office/drawing/2014/main" id="{67EE4F23-96DC-2145-5FE0-861EA9AC03A7}"/>
              </a:ext>
            </a:extLst>
          </xdr:cNvPr>
          <xdr:cNvSpPr txBox="1"/>
        </xdr:nvSpPr>
        <xdr:spPr>
          <a:xfrm>
            <a:off x="10680911" y="1836679"/>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652512F-F583-4434-AE98-8A37921324DA}" type="TxLink">
              <a:rPr lang="en-US" sz="1200" b="0" i="0" u="none" strike="noStrike">
                <a:solidFill>
                  <a:srgbClr val="747FA4"/>
                </a:solidFill>
                <a:latin typeface="Aptos Narrow"/>
              </a:rPr>
              <a:pPr algn="r"/>
              <a:t> $2,298 </a:t>
            </a:fld>
            <a:endParaRPr lang="ru-RU" sz="2000" b="1">
              <a:solidFill>
                <a:srgbClr val="747FA4"/>
              </a:solidFill>
            </a:endParaRPr>
          </a:p>
        </xdr:txBody>
      </xdr:sp>
      <xdr:sp macro="" textlink="Processing!H20">
        <xdr:nvSpPr>
          <xdr:cNvPr id="101" name="TextBox 20">
            <a:extLst>
              <a:ext uri="{FF2B5EF4-FFF2-40B4-BE49-F238E27FC236}">
                <a16:creationId xmlns:a16="http://schemas.microsoft.com/office/drawing/2014/main" id="{A864830C-5FA8-393F-C5BA-BB9BE4873B65}"/>
              </a:ext>
            </a:extLst>
          </xdr:cNvPr>
          <xdr:cNvSpPr txBox="1"/>
        </xdr:nvSpPr>
        <xdr:spPr>
          <a:xfrm>
            <a:off x="10680911" y="2149358"/>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A425FD72-2FC3-4FDA-98A4-56CD7883CB52}" type="TxLink">
              <a:rPr lang="en-US" sz="1200" b="0" i="0" u="none" strike="noStrike">
                <a:solidFill>
                  <a:srgbClr val="747FA4"/>
                </a:solidFill>
                <a:latin typeface="Aptos Narrow"/>
              </a:rPr>
              <a:pPr algn="r"/>
              <a:t> $1,891 </a:t>
            </a:fld>
            <a:endParaRPr lang="ru-RU" sz="2000" b="1">
              <a:solidFill>
                <a:srgbClr val="747FA4"/>
              </a:solidFill>
            </a:endParaRPr>
          </a:p>
        </xdr:txBody>
      </xdr:sp>
      <xdr:sp macro="" textlink="Processing!H21">
        <xdr:nvSpPr>
          <xdr:cNvPr id="102" name="TextBox 20">
            <a:extLst>
              <a:ext uri="{FF2B5EF4-FFF2-40B4-BE49-F238E27FC236}">
                <a16:creationId xmlns:a16="http://schemas.microsoft.com/office/drawing/2014/main" id="{6E082BCF-4552-9C41-DA2E-BBD4EDFEAD60}"/>
              </a:ext>
            </a:extLst>
          </xdr:cNvPr>
          <xdr:cNvSpPr txBox="1"/>
        </xdr:nvSpPr>
        <xdr:spPr>
          <a:xfrm>
            <a:off x="10680911" y="2462037"/>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96BF011B-FCE3-4AF1-8458-1B84DEA0E1ED}" type="TxLink">
              <a:rPr lang="en-US" sz="1200" b="0" i="0" u="none" strike="noStrike">
                <a:solidFill>
                  <a:srgbClr val="747FA4"/>
                </a:solidFill>
                <a:latin typeface="Aptos Narrow"/>
              </a:rPr>
              <a:pPr algn="r"/>
              <a:t> $1,828 </a:t>
            </a:fld>
            <a:endParaRPr lang="ru-RU" sz="2000" b="1">
              <a:solidFill>
                <a:srgbClr val="747FA4"/>
              </a:solidFill>
            </a:endParaRPr>
          </a:p>
        </xdr:txBody>
      </xdr:sp>
      <xdr:sp macro="" textlink="Processing!H22">
        <xdr:nvSpPr>
          <xdr:cNvPr id="103" name="TextBox 20">
            <a:extLst>
              <a:ext uri="{FF2B5EF4-FFF2-40B4-BE49-F238E27FC236}">
                <a16:creationId xmlns:a16="http://schemas.microsoft.com/office/drawing/2014/main" id="{803415FD-DD78-A79D-AF06-7032A38FFA94}"/>
              </a:ext>
            </a:extLst>
          </xdr:cNvPr>
          <xdr:cNvSpPr txBox="1"/>
        </xdr:nvSpPr>
        <xdr:spPr>
          <a:xfrm>
            <a:off x="10680911" y="2774716"/>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FF93326-BF86-4A3B-8DAB-CBD3D6DF7EA7}" type="TxLink">
              <a:rPr lang="en-US" sz="1200" b="0" i="0" u="none" strike="noStrike">
                <a:solidFill>
                  <a:srgbClr val="747FA4"/>
                </a:solidFill>
                <a:latin typeface="Aptos Narrow"/>
              </a:rPr>
              <a:pPr algn="r"/>
              <a:t> $2,663 </a:t>
            </a:fld>
            <a:endParaRPr lang="ru-RU" sz="2000" b="1">
              <a:solidFill>
                <a:srgbClr val="747FA4"/>
              </a:solidFill>
            </a:endParaRPr>
          </a:p>
        </xdr:txBody>
      </xdr:sp>
      <xdr:sp macro="" textlink="Processing!H23">
        <xdr:nvSpPr>
          <xdr:cNvPr id="104" name="TextBox 20">
            <a:extLst>
              <a:ext uri="{FF2B5EF4-FFF2-40B4-BE49-F238E27FC236}">
                <a16:creationId xmlns:a16="http://schemas.microsoft.com/office/drawing/2014/main" id="{7AB9AF96-6F24-F1E6-C921-F79F37070EC4}"/>
              </a:ext>
            </a:extLst>
          </xdr:cNvPr>
          <xdr:cNvSpPr txBox="1"/>
        </xdr:nvSpPr>
        <xdr:spPr>
          <a:xfrm>
            <a:off x="10680911" y="3087393"/>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8BD668B5-DB97-4F00-BE5C-8AD71BB8ABD5}" type="TxLink">
              <a:rPr lang="en-US" sz="1200" b="0" i="0" u="none" strike="noStrike">
                <a:solidFill>
                  <a:srgbClr val="747FA4"/>
                </a:solidFill>
                <a:latin typeface="Aptos Narrow"/>
              </a:rPr>
              <a:pPr algn="r"/>
              <a:t> $805 </a:t>
            </a:fld>
            <a:endParaRPr lang="ru-RU" sz="2000" b="1">
              <a:solidFill>
                <a:srgbClr val="747FA4"/>
              </a:solidFill>
            </a:endParaRPr>
          </a:p>
        </xdr:txBody>
      </xdr:sp>
      <xdr:sp macro="" textlink="">
        <xdr:nvSpPr>
          <xdr:cNvPr id="105" name="Oval 104">
            <a:extLst>
              <a:ext uri="{FF2B5EF4-FFF2-40B4-BE49-F238E27FC236}">
                <a16:creationId xmlns:a16="http://schemas.microsoft.com/office/drawing/2014/main" id="{DC5D0CC4-32F0-4842-91E1-8CF661D06656}"/>
              </a:ext>
            </a:extLst>
          </xdr:cNvPr>
          <xdr:cNvSpPr/>
        </xdr:nvSpPr>
        <xdr:spPr>
          <a:xfrm>
            <a:off x="7906753" y="1622846"/>
            <a:ext cx="73152" cy="72608"/>
          </a:xfrm>
          <a:prstGeom prst="ellipse">
            <a:avLst/>
          </a:prstGeom>
          <a:solidFill>
            <a:srgbClr val="13203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06" name="Oval 105">
            <a:extLst>
              <a:ext uri="{FF2B5EF4-FFF2-40B4-BE49-F238E27FC236}">
                <a16:creationId xmlns:a16="http://schemas.microsoft.com/office/drawing/2014/main" id="{73E3D058-79FC-46BA-9096-A80E8BDA9369}"/>
              </a:ext>
            </a:extLst>
          </xdr:cNvPr>
          <xdr:cNvSpPr/>
        </xdr:nvSpPr>
        <xdr:spPr>
          <a:xfrm>
            <a:off x="7906753" y="1937639"/>
            <a:ext cx="73152" cy="72607"/>
          </a:xfrm>
          <a:prstGeom prst="ellipse">
            <a:avLst/>
          </a:prstGeom>
          <a:solidFill>
            <a:srgbClr val="16BBC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07" name="Oval 106">
            <a:extLst>
              <a:ext uri="{FF2B5EF4-FFF2-40B4-BE49-F238E27FC236}">
                <a16:creationId xmlns:a16="http://schemas.microsoft.com/office/drawing/2014/main" id="{2B356670-DCC3-4938-B0DF-680033CCCFF7}"/>
              </a:ext>
            </a:extLst>
          </xdr:cNvPr>
          <xdr:cNvSpPr/>
        </xdr:nvSpPr>
        <xdr:spPr>
          <a:xfrm>
            <a:off x="7906753" y="2252431"/>
            <a:ext cx="73152" cy="73152"/>
          </a:xfrm>
          <a:prstGeom prst="ellipse">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08" name="Oval 107">
            <a:extLst>
              <a:ext uri="{FF2B5EF4-FFF2-40B4-BE49-F238E27FC236}">
                <a16:creationId xmlns:a16="http://schemas.microsoft.com/office/drawing/2014/main" id="{530C1D68-C20F-4C24-9422-416C5E3481CA}"/>
              </a:ext>
            </a:extLst>
          </xdr:cNvPr>
          <xdr:cNvSpPr/>
        </xdr:nvSpPr>
        <xdr:spPr>
          <a:xfrm>
            <a:off x="7906753" y="2567768"/>
            <a:ext cx="73152" cy="73152"/>
          </a:xfrm>
          <a:prstGeom prst="ellipse">
            <a:avLst/>
          </a:prstGeom>
          <a:solidFill>
            <a:srgbClr val="01EF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09" name="Oval 108">
            <a:extLst>
              <a:ext uri="{FF2B5EF4-FFF2-40B4-BE49-F238E27FC236}">
                <a16:creationId xmlns:a16="http://schemas.microsoft.com/office/drawing/2014/main" id="{EE49D2D8-5610-4201-BB10-720DBA1775E4}"/>
              </a:ext>
            </a:extLst>
          </xdr:cNvPr>
          <xdr:cNvSpPr/>
        </xdr:nvSpPr>
        <xdr:spPr>
          <a:xfrm>
            <a:off x="7906753" y="2883105"/>
            <a:ext cx="73152" cy="73152"/>
          </a:xfrm>
          <a:prstGeom prst="ellipse">
            <a:avLst/>
          </a:prstGeom>
          <a:solidFill>
            <a:srgbClr val="5882B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10" name="Oval 109">
            <a:extLst>
              <a:ext uri="{FF2B5EF4-FFF2-40B4-BE49-F238E27FC236}">
                <a16:creationId xmlns:a16="http://schemas.microsoft.com/office/drawing/2014/main" id="{2E53408A-CE93-4883-93C1-B499928762A8}"/>
              </a:ext>
            </a:extLst>
          </xdr:cNvPr>
          <xdr:cNvSpPr/>
        </xdr:nvSpPr>
        <xdr:spPr>
          <a:xfrm>
            <a:off x="7906753" y="3198444"/>
            <a:ext cx="73152" cy="73152"/>
          </a:xfrm>
          <a:prstGeom prst="ellipse">
            <a:avLst/>
          </a:prstGeom>
          <a:solidFill>
            <a:srgbClr val="747FA4"/>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17</xdr:col>
      <xdr:colOff>365760</xdr:colOff>
      <xdr:row>6</xdr:row>
      <xdr:rowOff>175260</xdr:rowOff>
    </xdr:from>
    <xdr:to>
      <xdr:col>19</xdr:col>
      <xdr:colOff>83820</xdr:colOff>
      <xdr:row>8</xdr:row>
      <xdr:rowOff>120996</xdr:rowOff>
    </xdr:to>
    <xdr:sp macro="" textlink="Processing!C30">
      <xdr:nvSpPr>
        <xdr:cNvPr id="111" name="TextBox 24">
          <a:extLst>
            <a:ext uri="{FF2B5EF4-FFF2-40B4-BE49-F238E27FC236}">
              <a16:creationId xmlns:a16="http://schemas.microsoft.com/office/drawing/2014/main" id="{B0CAAC51-F0D1-FFE9-1704-61EF2B81280C}"/>
            </a:ext>
          </a:extLst>
        </xdr:cNvPr>
        <xdr:cNvSpPr txBox="1"/>
      </xdr:nvSpPr>
      <xdr:spPr>
        <a:xfrm>
          <a:off x="10728960" y="1272540"/>
          <a:ext cx="937260" cy="311496"/>
        </a:xfrm>
        <a:prstGeom prst="rect">
          <a:avLst/>
        </a:prstGeom>
        <a:noFill/>
      </xdr:spPr>
      <xdr:txBody>
        <a:bodyPr wrap="square" rtlCol="0">
          <a:spAutoFit/>
        </a:bodyPr>
        <a:lstStyle/>
        <a:p>
          <a:pPr marL="0" indent="0" algn="r" defTabSz="914400" rtl="0" eaLnBrk="1" latinLnBrk="0" hangingPunct="1"/>
          <a:fld id="{208CB614-A681-4079-AB95-ACB465C72971}" type="TxLink">
            <a:rPr lang="en-US" sz="1400" b="1" i="0" u="none" strike="noStrike" kern="1200">
              <a:solidFill>
                <a:srgbClr val="212743"/>
              </a:solidFill>
              <a:latin typeface="+mn-lt"/>
              <a:ea typeface="+mn-ea"/>
              <a:cs typeface="+mn-cs"/>
            </a:rPr>
            <a:pPr marL="0" indent="0" algn="r" defTabSz="914400" rtl="0" eaLnBrk="1" latinLnBrk="0" hangingPunct="1"/>
            <a:t> $13,400 </a:t>
          </a:fld>
          <a:endParaRPr lang="en-US" sz="1400" b="1" i="0" u="none" strike="noStrike" kern="1200">
            <a:solidFill>
              <a:srgbClr val="212743"/>
            </a:solidFill>
            <a:latin typeface="+mn-lt"/>
            <a:ea typeface="+mn-ea"/>
            <a:cs typeface="+mn-cs"/>
          </a:endParaRPr>
        </a:p>
      </xdr:txBody>
    </xdr:sp>
    <xdr:clientData/>
  </xdr:twoCellAnchor>
  <xdr:twoCellAnchor>
    <xdr:from>
      <xdr:col>7</xdr:col>
      <xdr:colOff>488358</xdr:colOff>
      <xdr:row>21</xdr:row>
      <xdr:rowOff>167640</xdr:rowOff>
    </xdr:from>
    <xdr:to>
      <xdr:col>20</xdr:col>
      <xdr:colOff>335958</xdr:colOff>
      <xdr:row>39</xdr:row>
      <xdr:rowOff>175260</xdr:rowOff>
    </xdr:to>
    <xdr:sp macro="" textlink="">
      <xdr:nvSpPr>
        <xdr:cNvPr id="113" name="Rectangle: Rounded Corners 112">
          <a:extLst>
            <a:ext uri="{FF2B5EF4-FFF2-40B4-BE49-F238E27FC236}">
              <a16:creationId xmlns:a16="http://schemas.microsoft.com/office/drawing/2014/main" id="{8489F9E6-C8FA-40DE-9DD4-F50622ECD49C}"/>
            </a:ext>
          </a:extLst>
        </xdr:cNvPr>
        <xdr:cNvSpPr/>
      </xdr:nvSpPr>
      <xdr:spPr>
        <a:xfrm>
          <a:off x="4755558" y="4008120"/>
          <a:ext cx="7772400" cy="3299460"/>
        </a:xfrm>
        <a:prstGeom prst="roundRect">
          <a:avLst>
            <a:gd name="adj" fmla="val 8484"/>
          </a:avLst>
        </a:prstGeom>
        <a:gradFill flip="none" rotWithShape="1">
          <a:gsLst>
            <a:gs pos="87000">
              <a:srgbClr val="17274B"/>
            </a:gs>
            <a:gs pos="0">
              <a:srgbClr val="004679"/>
            </a:gs>
          </a:gsLst>
          <a:path path="circle">
            <a:fillToRect l="50000" t="-80000" r="50000" b="180000"/>
          </a:path>
          <a:tileRect/>
        </a:gra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7</xdr:col>
      <xdr:colOff>582930</xdr:colOff>
      <xdr:row>24</xdr:row>
      <xdr:rowOff>121920</xdr:rowOff>
    </xdr:from>
    <xdr:to>
      <xdr:col>20</xdr:col>
      <xdr:colOff>137160</xdr:colOff>
      <xdr:row>39</xdr:row>
      <xdr:rowOff>30480</xdr:rowOff>
    </xdr:to>
    <xdr:graphicFrame macro="">
      <xdr:nvGraphicFramePr>
        <xdr:cNvPr id="114" name="Chart 113">
          <a:extLst>
            <a:ext uri="{FF2B5EF4-FFF2-40B4-BE49-F238E27FC236}">
              <a16:creationId xmlns:a16="http://schemas.microsoft.com/office/drawing/2014/main" id="{63569064-01A1-417E-BD82-D372D5C42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19</xdr:col>
      <xdr:colOff>247650</xdr:colOff>
      <xdr:row>22</xdr:row>
      <xdr:rowOff>15240</xdr:rowOff>
    </xdr:from>
    <xdr:to>
      <xdr:col>20</xdr:col>
      <xdr:colOff>278130</xdr:colOff>
      <xdr:row>24</xdr:row>
      <xdr:rowOff>106680</xdr:rowOff>
    </xdr:to>
    <xdr:graphicFrame macro="">
      <xdr:nvGraphicFramePr>
        <xdr:cNvPr id="115" name="Chart 114">
          <a:extLst>
            <a:ext uri="{FF2B5EF4-FFF2-40B4-BE49-F238E27FC236}">
              <a16:creationId xmlns:a16="http://schemas.microsoft.com/office/drawing/2014/main" id="{AC3B7177-336F-4499-B765-B7D64A0B10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14</xdr:col>
      <xdr:colOff>262890</xdr:colOff>
      <xdr:row>22</xdr:row>
      <xdr:rowOff>7620</xdr:rowOff>
    </xdr:from>
    <xdr:to>
      <xdr:col>15</xdr:col>
      <xdr:colOff>293370</xdr:colOff>
      <xdr:row>24</xdr:row>
      <xdr:rowOff>99060</xdr:rowOff>
    </xdr:to>
    <xdr:graphicFrame macro="">
      <xdr:nvGraphicFramePr>
        <xdr:cNvPr id="116" name="Chart 115">
          <a:extLst>
            <a:ext uri="{FF2B5EF4-FFF2-40B4-BE49-F238E27FC236}">
              <a16:creationId xmlns:a16="http://schemas.microsoft.com/office/drawing/2014/main" id="{FE7AA971-FAA0-430B-ACDF-ED7D2FDA96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mc:AlternateContent xmlns:mc="http://schemas.openxmlformats.org/markup-compatibility/2006">
    <mc:Choice xmlns:a14="http://schemas.microsoft.com/office/drawing/2010/main" Requires="a14">
      <xdr:twoCellAnchor editAs="oneCell">
        <xdr:from>
          <xdr:col>19</xdr:col>
          <xdr:colOff>161925</xdr:colOff>
          <xdr:row>22</xdr:row>
          <xdr:rowOff>133350</xdr:rowOff>
        </xdr:from>
        <xdr:to>
          <xdr:col>20</xdr:col>
          <xdr:colOff>104775</xdr:colOff>
          <xdr:row>23</xdr:row>
          <xdr:rowOff>171450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A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22</xdr:row>
          <xdr:rowOff>133350</xdr:rowOff>
        </xdr:from>
        <xdr:to>
          <xdr:col>15</xdr:col>
          <xdr:colOff>133350</xdr:colOff>
          <xdr:row>23</xdr:row>
          <xdr:rowOff>171450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A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179070</xdr:colOff>
      <xdr:row>22</xdr:row>
      <xdr:rowOff>137160</xdr:rowOff>
    </xdr:from>
    <xdr:to>
      <xdr:col>14</xdr:col>
      <xdr:colOff>361950</xdr:colOff>
      <xdr:row>23</xdr:row>
      <xdr:rowOff>137160</xdr:rowOff>
    </xdr:to>
    <xdr:sp macro="" textlink="">
      <xdr:nvSpPr>
        <xdr:cNvPr id="117" name="Rectangle 116">
          <a:extLst>
            <a:ext uri="{FF2B5EF4-FFF2-40B4-BE49-F238E27FC236}">
              <a16:creationId xmlns:a16="http://schemas.microsoft.com/office/drawing/2014/main" id="{97172E1D-5884-4689-9445-7492164C66E1}"/>
            </a:ext>
          </a:extLst>
        </xdr:cNvPr>
        <xdr:cNvSpPr/>
      </xdr:nvSpPr>
      <xdr:spPr>
        <a:xfrm>
          <a:off x="8713470" y="4160520"/>
          <a:ext cx="182880" cy="182880"/>
        </a:xfrm>
        <a:prstGeom prst="rect">
          <a:avLst/>
        </a:prstGeom>
        <a:solidFill>
          <a:srgbClr val="083B6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19</xdr:col>
      <xdr:colOff>171450</xdr:colOff>
      <xdr:row>22</xdr:row>
      <xdr:rowOff>129540</xdr:rowOff>
    </xdr:from>
    <xdr:to>
      <xdr:col>19</xdr:col>
      <xdr:colOff>354330</xdr:colOff>
      <xdr:row>23</xdr:row>
      <xdr:rowOff>129540</xdr:rowOff>
    </xdr:to>
    <xdr:sp macro="" textlink="">
      <xdr:nvSpPr>
        <xdr:cNvPr id="118" name="Rectangle 117">
          <a:extLst>
            <a:ext uri="{FF2B5EF4-FFF2-40B4-BE49-F238E27FC236}">
              <a16:creationId xmlns:a16="http://schemas.microsoft.com/office/drawing/2014/main" id="{A424E15F-B34A-44B2-AF47-0BCF039FE34E}"/>
            </a:ext>
          </a:extLst>
        </xdr:cNvPr>
        <xdr:cNvSpPr/>
      </xdr:nvSpPr>
      <xdr:spPr>
        <a:xfrm>
          <a:off x="11753850" y="4152900"/>
          <a:ext cx="182880" cy="182880"/>
        </a:xfrm>
        <a:prstGeom prst="rect">
          <a:avLst/>
        </a:prstGeom>
        <a:solidFill>
          <a:srgbClr val="132C5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8</xdr:col>
      <xdr:colOff>19050</xdr:colOff>
      <xdr:row>22</xdr:row>
      <xdr:rowOff>79706</xdr:rowOff>
    </xdr:from>
    <xdr:to>
      <xdr:col>10</xdr:col>
      <xdr:colOff>179070</xdr:colOff>
      <xdr:row>24</xdr:row>
      <xdr:rowOff>25442</xdr:rowOff>
    </xdr:to>
    <xdr:sp macro="" textlink="Processing!B17">
      <xdr:nvSpPr>
        <xdr:cNvPr id="119" name="TextBox 24">
          <a:extLst>
            <a:ext uri="{FF2B5EF4-FFF2-40B4-BE49-F238E27FC236}">
              <a16:creationId xmlns:a16="http://schemas.microsoft.com/office/drawing/2014/main" id="{25B964FB-4E59-4D39-BD8C-A6F4207AA2F4}"/>
            </a:ext>
          </a:extLst>
        </xdr:cNvPr>
        <xdr:cNvSpPr txBox="1"/>
      </xdr:nvSpPr>
      <xdr:spPr>
        <a:xfrm>
          <a:off x="4895850" y="4103066"/>
          <a:ext cx="13792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1930036-CF20-4811-8FA5-2B7AE24A307A}" type="TxLink">
            <a:rPr lang="en-US" sz="1400" b="1" kern="1200">
              <a:solidFill>
                <a:schemeClr val="bg1"/>
              </a:solidFill>
              <a:latin typeface="+mn-lt"/>
              <a:ea typeface="+mn-ea"/>
              <a:cs typeface="+mn-cs"/>
            </a:rPr>
            <a:pPr marL="0" indent="0" algn="l" defTabSz="914400" rtl="0" eaLnBrk="1" latinLnBrk="0" hangingPunct="1"/>
            <a:t>Compare Costs</a:t>
          </a:fld>
          <a:endParaRPr lang="ru-RU" sz="1400" b="1" kern="1200">
            <a:solidFill>
              <a:schemeClr val="bg1"/>
            </a:solidFill>
            <a:latin typeface="+mn-lt"/>
            <a:ea typeface="+mn-ea"/>
            <a:cs typeface="+mn-cs"/>
          </a:endParaRPr>
        </a:p>
      </xdr:txBody>
    </xdr:sp>
    <xdr:clientData/>
  </xdr:twoCellAnchor>
  <xdr:twoCellAnchor>
    <xdr:from>
      <xdr:col>18</xdr:col>
      <xdr:colOff>350520</xdr:colOff>
      <xdr:row>22</xdr:row>
      <xdr:rowOff>94744</xdr:rowOff>
    </xdr:from>
    <xdr:to>
      <xdr:col>19</xdr:col>
      <xdr:colOff>392430</xdr:colOff>
      <xdr:row>24</xdr:row>
      <xdr:rowOff>9189</xdr:rowOff>
    </xdr:to>
    <xdr:sp macro="" textlink="Processing!D17">
      <xdr:nvSpPr>
        <xdr:cNvPr id="120" name="TextBox 24">
          <a:extLst>
            <a:ext uri="{FF2B5EF4-FFF2-40B4-BE49-F238E27FC236}">
              <a16:creationId xmlns:a16="http://schemas.microsoft.com/office/drawing/2014/main" id="{CF7489A4-01B0-4C4B-B908-2722D36A9898}"/>
            </a:ext>
          </a:extLst>
        </xdr:cNvPr>
        <xdr:cNvSpPr txBox="1"/>
      </xdr:nvSpPr>
      <xdr:spPr>
        <a:xfrm>
          <a:off x="11323320" y="4118104"/>
          <a:ext cx="651510" cy="280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EA088D55-FB6C-4E3B-A8E7-443B4D869F73}" type="TxLink">
            <a:rPr lang="en-US" sz="1200" b="0" i="0" u="none" strike="noStrike" kern="1200">
              <a:solidFill>
                <a:schemeClr val="bg1"/>
              </a:solidFill>
              <a:latin typeface="Aptos Narrow"/>
              <a:ea typeface="+mn-ea"/>
              <a:cs typeface="+mn-cs"/>
            </a:rPr>
            <a:pPr marL="0" indent="0" algn="r" defTabSz="914400" rtl="0" eaLnBrk="1" latinLnBrk="0" hangingPunct="1"/>
            <a:t>Inflow</a:t>
          </a:fld>
          <a:endParaRPr lang="ru-RU" sz="1600" b="0" kern="1200">
            <a:solidFill>
              <a:schemeClr val="bg1"/>
            </a:solidFill>
            <a:latin typeface="+mn-lt"/>
            <a:ea typeface="+mn-ea"/>
            <a:cs typeface="+mn-cs"/>
          </a:endParaRPr>
        </a:p>
      </xdr:txBody>
    </xdr:sp>
    <xdr:clientData/>
  </xdr:twoCellAnchor>
  <xdr:twoCellAnchor>
    <xdr:from>
      <xdr:col>13</xdr:col>
      <xdr:colOff>483870</xdr:colOff>
      <xdr:row>22</xdr:row>
      <xdr:rowOff>94744</xdr:rowOff>
    </xdr:from>
    <xdr:to>
      <xdr:col>14</xdr:col>
      <xdr:colOff>422910</xdr:colOff>
      <xdr:row>24</xdr:row>
      <xdr:rowOff>9189</xdr:rowOff>
    </xdr:to>
    <xdr:sp macro="" textlink="Processing!E17">
      <xdr:nvSpPr>
        <xdr:cNvPr id="121" name="TextBox 24">
          <a:extLst>
            <a:ext uri="{FF2B5EF4-FFF2-40B4-BE49-F238E27FC236}">
              <a16:creationId xmlns:a16="http://schemas.microsoft.com/office/drawing/2014/main" id="{87CBC726-05FA-417D-807B-46DE174717CF}"/>
            </a:ext>
          </a:extLst>
        </xdr:cNvPr>
        <xdr:cNvSpPr txBox="1"/>
      </xdr:nvSpPr>
      <xdr:spPr>
        <a:xfrm>
          <a:off x="8408670" y="4118104"/>
          <a:ext cx="548640" cy="280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D614F166-3E12-48F3-934F-1A1F6CA2C6AE}" type="TxLink">
            <a:rPr lang="en-US" sz="1200" b="0" i="0" u="none" strike="noStrike" kern="1200">
              <a:solidFill>
                <a:schemeClr val="bg1"/>
              </a:solidFill>
              <a:latin typeface="Aptos Narrow"/>
              <a:ea typeface="+mn-ea"/>
              <a:cs typeface="+mn-cs"/>
            </a:rPr>
            <a:pPr marL="0" indent="0" algn="r" defTabSz="914400" rtl="0" eaLnBrk="1" latinLnBrk="0" hangingPunct="1"/>
            <a:t>Goals</a:t>
          </a:fld>
          <a:endParaRPr lang="ru-RU" sz="1600" b="0" kern="1200">
            <a:solidFill>
              <a:schemeClr val="bg1"/>
            </a:solidFill>
            <a:latin typeface="+mn-lt"/>
            <a:ea typeface="+mn-ea"/>
            <a:cs typeface="+mn-cs"/>
          </a:endParaRPr>
        </a:p>
      </xdr:txBody>
    </xdr:sp>
    <xdr:clientData/>
  </xdr:twoCellAnchor>
  <xdr:twoCellAnchor>
    <xdr:from>
      <xdr:col>16</xdr:col>
      <xdr:colOff>487680</xdr:colOff>
      <xdr:row>22</xdr:row>
      <xdr:rowOff>79098</xdr:rowOff>
    </xdr:from>
    <xdr:to>
      <xdr:col>18</xdr:col>
      <xdr:colOff>461010</xdr:colOff>
      <xdr:row>24</xdr:row>
      <xdr:rowOff>24834</xdr:rowOff>
    </xdr:to>
    <xdr:sp macro="" textlink="Processing!D31">
      <xdr:nvSpPr>
        <xdr:cNvPr id="122" name="TextBox 24">
          <a:extLst>
            <a:ext uri="{FF2B5EF4-FFF2-40B4-BE49-F238E27FC236}">
              <a16:creationId xmlns:a16="http://schemas.microsoft.com/office/drawing/2014/main" id="{624C2772-FE99-4384-9C5C-1F5DD5928350}"/>
            </a:ext>
          </a:extLst>
        </xdr:cNvPr>
        <xdr:cNvSpPr txBox="1"/>
      </xdr:nvSpPr>
      <xdr:spPr>
        <a:xfrm>
          <a:off x="10241280" y="4102458"/>
          <a:ext cx="119253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A1F9FB3E-F48E-4012-BD1A-6FD771BF9472}" type="TxLink">
            <a:rPr lang="en-US" sz="1400" b="0" i="0" u="none" strike="noStrike" kern="1200">
              <a:solidFill>
                <a:srgbClr val="16BBC9"/>
              </a:solidFill>
              <a:latin typeface="Aptos Narrow"/>
              <a:ea typeface="+mn-ea"/>
              <a:cs typeface="+mn-cs"/>
            </a:rPr>
            <a:pPr marL="0" indent="0" algn="r" defTabSz="914400" rtl="0" eaLnBrk="1" latinLnBrk="0" hangingPunct="1"/>
            <a:t> $16,328 </a:t>
          </a:fld>
          <a:endParaRPr lang="ru-RU" sz="1800" b="0" kern="1200">
            <a:solidFill>
              <a:srgbClr val="16BBC9"/>
            </a:solidFill>
            <a:latin typeface="+mn-lt"/>
            <a:ea typeface="+mn-ea"/>
            <a:cs typeface="+mn-cs"/>
          </a:endParaRPr>
        </a:p>
      </xdr:txBody>
    </xdr:sp>
    <xdr:clientData/>
  </xdr:twoCellAnchor>
  <xdr:twoCellAnchor>
    <xdr:from>
      <xdr:col>10</xdr:col>
      <xdr:colOff>95250</xdr:colOff>
      <xdr:row>22</xdr:row>
      <xdr:rowOff>79098</xdr:rowOff>
    </xdr:from>
    <xdr:to>
      <xdr:col>11</xdr:col>
      <xdr:colOff>476250</xdr:colOff>
      <xdr:row>24</xdr:row>
      <xdr:rowOff>24834</xdr:rowOff>
    </xdr:to>
    <xdr:sp macro="" textlink="Processing!C30">
      <xdr:nvSpPr>
        <xdr:cNvPr id="123" name="TextBox 24">
          <a:extLst>
            <a:ext uri="{FF2B5EF4-FFF2-40B4-BE49-F238E27FC236}">
              <a16:creationId xmlns:a16="http://schemas.microsoft.com/office/drawing/2014/main" id="{30DF808B-2736-4C03-94F0-D6AD80981F59}"/>
            </a:ext>
          </a:extLst>
        </xdr:cNvPr>
        <xdr:cNvSpPr txBox="1"/>
      </xdr:nvSpPr>
      <xdr:spPr>
        <a:xfrm>
          <a:off x="6191250" y="4102458"/>
          <a:ext cx="990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6E374DD-888C-47A4-ACEA-C9F4E3EE72F3}" type="TxLink">
            <a:rPr lang="en-US" sz="1400" b="0" i="0" u="none" strike="noStrike" kern="1200">
              <a:solidFill>
                <a:srgbClr val="29A3FF"/>
              </a:solidFill>
              <a:latin typeface="Aptos Narrow"/>
              <a:ea typeface="+mn-ea"/>
              <a:cs typeface="+mn-cs"/>
            </a:rPr>
            <a:pPr marL="0" indent="0" algn="l" defTabSz="914400" rtl="0" eaLnBrk="1" latinLnBrk="0" hangingPunct="1"/>
            <a:t> $13,400 </a:t>
          </a:fld>
          <a:endParaRPr lang="ru-RU" sz="1800" b="0" kern="1200">
            <a:solidFill>
              <a:srgbClr val="29A3FF"/>
            </a:solidFill>
            <a:latin typeface="+mn-lt"/>
            <a:ea typeface="+mn-ea"/>
            <a:cs typeface="+mn-cs"/>
          </a:endParaRPr>
        </a:p>
      </xdr:txBody>
    </xdr:sp>
    <xdr:clientData/>
  </xdr:twoCellAnchor>
  <xdr:twoCellAnchor>
    <xdr:from>
      <xdr:col>11</xdr:col>
      <xdr:colOff>598170</xdr:colOff>
      <xdr:row>22</xdr:row>
      <xdr:rowOff>79098</xdr:rowOff>
    </xdr:from>
    <xdr:to>
      <xdr:col>13</xdr:col>
      <xdr:colOff>480060</xdr:colOff>
      <xdr:row>24</xdr:row>
      <xdr:rowOff>24834</xdr:rowOff>
    </xdr:to>
    <xdr:sp macro="" textlink="Processing!E31">
      <xdr:nvSpPr>
        <xdr:cNvPr id="124" name="TextBox 24">
          <a:extLst>
            <a:ext uri="{FF2B5EF4-FFF2-40B4-BE49-F238E27FC236}">
              <a16:creationId xmlns:a16="http://schemas.microsoft.com/office/drawing/2014/main" id="{35C9B304-307F-4EEC-9769-726075D3CC99}"/>
            </a:ext>
          </a:extLst>
        </xdr:cNvPr>
        <xdr:cNvSpPr txBox="1"/>
      </xdr:nvSpPr>
      <xdr:spPr>
        <a:xfrm>
          <a:off x="7303770" y="4102458"/>
          <a:ext cx="110109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35C6536-70AD-4935-910D-D3C11E64DBC4}" type="TxLink">
            <a:rPr lang="en-US" sz="1400" b="0" i="0" u="none" strike="noStrike" kern="1200">
              <a:solidFill>
                <a:srgbClr val="01EFFA"/>
              </a:solidFill>
              <a:latin typeface="Aptos Narrow"/>
              <a:ea typeface="+mn-ea"/>
              <a:cs typeface="+mn-cs"/>
            </a:rPr>
            <a:pPr marL="0" indent="0" algn="r" defTabSz="914400" rtl="0" eaLnBrk="1" latinLnBrk="0" hangingPunct="1"/>
            <a:t> </a:t>
          </a:fld>
          <a:endParaRPr lang="ru-RU" sz="1800" b="0" kern="1200">
            <a:solidFill>
              <a:srgbClr val="01EFFA"/>
            </a:solidFill>
            <a:latin typeface="+mn-lt"/>
            <a:ea typeface="+mn-ea"/>
            <a:cs typeface="+mn-cs"/>
          </a:endParaRPr>
        </a:p>
      </xdr:txBody>
    </xdr:sp>
    <xdr:clientData/>
  </xdr:twoCellAnchor>
  <xdr:twoCellAnchor editAs="oneCell">
    <xdr:from>
      <xdr:col>8</xdr:col>
      <xdr:colOff>361950</xdr:colOff>
      <xdr:row>37</xdr:row>
      <xdr:rowOff>76200</xdr:rowOff>
    </xdr:from>
    <xdr:to>
      <xdr:col>20</xdr:col>
      <xdr:colOff>87630</xdr:colOff>
      <xdr:row>39</xdr:row>
      <xdr:rowOff>112776</xdr:rowOff>
    </xdr:to>
    <mc:AlternateContent xmlns:mc="http://schemas.openxmlformats.org/markup-compatibility/2006" xmlns:a14="http://schemas.microsoft.com/office/drawing/2010/main">
      <mc:Choice Requires="a14">
        <xdr:graphicFrame macro="">
          <xdr:nvGraphicFramePr>
            <xdr:cNvPr id="125" name="Month 5">
              <a:extLst>
                <a:ext uri="{FF2B5EF4-FFF2-40B4-BE49-F238E27FC236}">
                  <a16:creationId xmlns:a16="http://schemas.microsoft.com/office/drawing/2014/main" id="{EB1109FC-4092-45F7-B81C-FAA799DAA5A9}"/>
                </a:ext>
              </a:extLst>
            </xdr:cNvPr>
            <xdr:cNvGraphicFramePr/>
          </xdr:nvGraphicFramePr>
          <xdr:xfrm>
            <a:off x="0" y="0"/>
            <a:ext cx="0" cy="0"/>
          </xdr:xfrm>
          <a:graphic>
            <a:graphicData uri="http://schemas.microsoft.com/office/drawing/2010/slicer">
              <sle:slicer xmlns:sle="http://schemas.microsoft.com/office/drawing/2010/slicer" name="Month 5"/>
            </a:graphicData>
          </a:graphic>
        </xdr:graphicFrame>
      </mc:Choice>
      <mc:Fallback xmlns="">
        <xdr:sp macro="" textlink="">
          <xdr:nvSpPr>
            <xdr:cNvPr id="0" name=""/>
            <xdr:cNvSpPr>
              <a:spLocks noTextEdit="1"/>
            </xdr:cNvSpPr>
          </xdr:nvSpPr>
          <xdr:spPr>
            <a:xfrm>
              <a:off x="5238750" y="6842760"/>
              <a:ext cx="7040880" cy="40233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0</xdr:row>
      <xdr:rowOff>0</xdr:rowOff>
    </xdr:from>
    <xdr:to>
      <xdr:col>1</xdr:col>
      <xdr:colOff>83820</xdr:colOff>
      <xdr:row>1</xdr:row>
      <xdr:rowOff>83820</xdr:rowOff>
    </xdr:to>
    <xdr:sp macro="" textlink="">
      <xdr:nvSpPr>
        <xdr:cNvPr id="126" name="Rectangle 125">
          <a:extLst>
            <a:ext uri="{FF2B5EF4-FFF2-40B4-BE49-F238E27FC236}">
              <a16:creationId xmlns:a16="http://schemas.microsoft.com/office/drawing/2014/main" id="{F1A0FA27-6E22-40A9-97D8-1B6A051D3C71}"/>
            </a:ext>
          </a:extLst>
        </xdr:cNvPr>
        <xdr:cNvSpPr/>
      </xdr:nvSpPr>
      <xdr:spPr>
        <a:xfrm>
          <a:off x="0" y="0"/>
          <a:ext cx="693420" cy="266700"/>
        </a:xfrm>
        <a:prstGeom prst="rect">
          <a:avLst/>
        </a:prstGeom>
        <a:solidFill>
          <a:srgbClr val="7088A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22</xdr:col>
      <xdr:colOff>212160</xdr:colOff>
      <xdr:row>1</xdr:row>
      <xdr:rowOff>0</xdr:rowOff>
    </xdr:from>
    <xdr:to>
      <xdr:col>22</xdr:col>
      <xdr:colOff>486480</xdr:colOff>
      <xdr:row>2</xdr:row>
      <xdr:rowOff>91440</xdr:rowOff>
    </xdr:to>
    <xdr:pic>
      <xdr:nvPicPr>
        <xdr:cNvPr id="9216" name="Graphic 9215" descr="Partial sun with solid fill">
          <a:extLst>
            <a:ext uri="{FF2B5EF4-FFF2-40B4-BE49-F238E27FC236}">
              <a16:creationId xmlns:a16="http://schemas.microsoft.com/office/drawing/2014/main" id="{3CD88518-46C7-771B-BA64-3FB4798A79B0}"/>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13623360" y="182880"/>
          <a:ext cx="274320" cy="274320"/>
        </a:xfrm>
        <a:prstGeom prst="rect">
          <a:avLst/>
        </a:prstGeom>
      </xdr:spPr>
    </xdr:pic>
    <xdr:clientData/>
  </xdr:twoCellAnchor>
  <xdr:twoCellAnchor>
    <xdr:from>
      <xdr:col>21</xdr:col>
      <xdr:colOff>426720</xdr:colOff>
      <xdr:row>1</xdr:row>
      <xdr:rowOff>0</xdr:rowOff>
    </xdr:from>
    <xdr:to>
      <xdr:col>22</xdr:col>
      <xdr:colOff>91440</xdr:colOff>
      <xdr:row>2</xdr:row>
      <xdr:rowOff>91440</xdr:rowOff>
    </xdr:to>
    <xdr:pic>
      <xdr:nvPicPr>
        <xdr:cNvPr id="9219" name="Graphic 9218" descr="Moon with solid fill">
          <a:hlinkClick xmlns:r="http://schemas.openxmlformats.org/officeDocument/2006/relationships" r:id="rId29"/>
          <a:extLst>
            <a:ext uri="{FF2B5EF4-FFF2-40B4-BE49-F238E27FC236}">
              <a16:creationId xmlns:a16="http://schemas.microsoft.com/office/drawing/2014/main" id="{0119BE97-5D80-419E-058D-F51B832418A8}"/>
            </a:ext>
          </a:extLst>
        </xdr:cNvPr>
        <xdr:cNvPicPr>
          <a:picLocks noChangeAspect="1"/>
        </xdr:cNvPicPr>
      </xdr:nvPicPr>
      <xdr:blipFill>
        <a:blip xmlns:r="http://schemas.openxmlformats.org/officeDocument/2006/relationships" r:embed="rId30">
          <a:extLst>
            <a:ext uri="{96DAC541-7B7A-43D3-8B79-37D633B846F1}">
              <asvg:svgBlip xmlns:asvg="http://schemas.microsoft.com/office/drawing/2016/SVG/main" r:embed="rId31"/>
            </a:ext>
          </a:extLst>
        </a:blip>
        <a:stretch>
          <a:fillRect/>
        </a:stretch>
      </xdr:blipFill>
      <xdr:spPr>
        <a:xfrm>
          <a:off x="13228320" y="182880"/>
          <a:ext cx="274320" cy="274320"/>
        </a:xfrm>
        <a:prstGeom prst="rect">
          <a:avLst/>
        </a:prstGeom>
      </xdr:spPr>
    </xdr:pic>
    <xdr:clientData/>
  </xdr:twoCellAnchor>
  <xdr:twoCellAnchor>
    <xdr:from>
      <xdr:col>22</xdr:col>
      <xdr:colOff>607200</xdr:colOff>
      <xdr:row>1</xdr:row>
      <xdr:rowOff>0</xdr:rowOff>
    </xdr:from>
    <xdr:to>
      <xdr:col>23</xdr:col>
      <xdr:colOff>271920</xdr:colOff>
      <xdr:row>2</xdr:row>
      <xdr:rowOff>91440</xdr:rowOff>
    </xdr:to>
    <xdr:pic>
      <xdr:nvPicPr>
        <xdr:cNvPr id="9220" name="Graphic 9219" descr="Sun with solid fill">
          <a:hlinkClick xmlns:r="http://schemas.openxmlformats.org/officeDocument/2006/relationships" r:id="rId32"/>
          <a:extLst>
            <a:ext uri="{FF2B5EF4-FFF2-40B4-BE49-F238E27FC236}">
              <a16:creationId xmlns:a16="http://schemas.microsoft.com/office/drawing/2014/main" id="{250D32C4-45A2-57D6-F055-4F19E90D13E5}"/>
            </a:ext>
          </a:extLst>
        </xdr:cNvPr>
        <xdr:cNvPicPr>
          <a:picLocks noChangeAspect="1"/>
        </xdr:cNvPicPr>
      </xdr:nvPicPr>
      <xdr:blipFill>
        <a:blip xmlns:r="http://schemas.openxmlformats.org/officeDocument/2006/relationships" r:embed="rId33">
          <a:extLst>
            <a:ext uri="{96DAC541-7B7A-43D3-8B79-37D633B846F1}">
              <asvg:svgBlip xmlns:asvg="http://schemas.microsoft.com/office/drawing/2016/SVG/main" r:embed="rId34"/>
            </a:ext>
          </a:extLst>
        </a:blip>
        <a:stretch>
          <a:fillRect/>
        </a:stretch>
      </xdr:blipFill>
      <xdr:spPr>
        <a:xfrm>
          <a:off x="14018400" y="182880"/>
          <a:ext cx="274320" cy="27432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2</xdr:col>
      <xdr:colOff>190500</xdr:colOff>
      <xdr:row>1</xdr:row>
      <xdr:rowOff>45720</xdr:rowOff>
    </xdr:from>
    <xdr:to>
      <xdr:col>21</xdr:col>
      <xdr:colOff>38100</xdr:colOff>
      <xdr:row>41</xdr:row>
      <xdr:rowOff>45720</xdr:rowOff>
    </xdr:to>
    <xdr:sp macro="" textlink="">
      <xdr:nvSpPr>
        <xdr:cNvPr id="2" name="Rectangle: Rounded Corners 1">
          <a:extLst>
            <a:ext uri="{FF2B5EF4-FFF2-40B4-BE49-F238E27FC236}">
              <a16:creationId xmlns:a16="http://schemas.microsoft.com/office/drawing/2014/main" id="{7CCD7C87-3310-48E9-B303-32669E61C416}"/>
            </a:ext>
          </a:extLst>
        </xdr:cNvPr>
        <xdr:cNvSpPr/>
      </xdr:nvSpPr>
      <xdr:spPr>
        <a:xfrm>
          <a:off x="1409700" y="228600"/>
          <a:ext cx="11430000" cy="7315200"/>
        </a:xfrm>
        <a:prstGeom prst="roundRect">
          <a:avLst>
            <a:gd name="adj" fmla="val 4725"/>
          </a:avLst>
        </a:prstGeom>
        <a:gradFill flip="none" rotWithShape="1">
          <a:gsLst>
            <a:gs pos="0">
              <a:srgbClr val="9FB0C8"/>
            </a:gs>
            <a:gs pos="100000">
              <a:srgbClr val="8DA0BD"/>
            </a:gs>
          </a:gsLst>
          <a:path path="circle">
            <a:fillToRect r="100000" b="100000"/>
          </a:path>
          <a:tileRect l="-100000" t="-100000"/>
        </a:gradFill>
        <a:ln>
          <a:noFill/>
        </a:ln>
        <a:effectLst>
          <a:outerShdw blurRad="698500" dist="127000" dir="2700000" algn="tl" rotWithShape="0">
            <a:srgbClr val="3D506B">
              <a:alpha val="9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190500</xdr:colOff>
      <xdr:row>1</xdr:row>
      <xdr:rowOff>45720</xdr:rowOff>
    </xdr:from>
    <xdr:to>
      <xdr:col>21</xdr:col>
      <xdr:colOff>38100</xdr:colOff>
      <xdr:row>5</xdr:row>
      <xdr:rowOff>0</xdr:rowOff>
    </xdr:to>
    <xdr:sp macro="" textlink="">
      <xdr:nvSpPr>
        <xdr:cNvPr id="3" name="Freeform: Shape 2">
          <a:extLst>
            <a:ext uri="{FF2B5EF4-FFF2-40B4-BE49-F238E27FC236}">
              <a16:creationId xmlns:a16="http://schemas.microsoft.com/office/drawing/2014/main" id="{3ECBAFD3-B2F7-4205-B89B-499A96C595FC}"/>
            </a:ext>
          </a:extLst>
        </xdr:cNvPr>
        <xdr:cNvSpPr/>
      </xdr:nvSpPr>
      <xdr:spPr>
        <a:xfrm>
          <a:off x="1409700" y="228600"/>
          <a:ext cx="11430000" cy="685800"/>
        </a:xfrm>
        <a:custGeom>
          <a:avLst/>
          <a:gdLst>
            <a:gd name="csX0" fmla="*/ 346723 w 11376660"/>
            <a:gd name="csY0" fmla="*/ 0 h 685800"/>
            <a:gd name="csX1" fmla="*/ 11029937 w 11376660"/>
            <a:gd name="csY1" fmla="*/ 0 h 685800"/>
            <a:gd name="csX2" fmla="*/ 11376660 w 11376660"/>
            <a:gd name="csY2" fmla="*/ 346723 h 685800"/>
            <a:gd name="csX3" fmla="*/ 11376660 w 11376660"/>
            <a:gd name="csY3" fmla="*/ 685800 h 685800"/>
            <a:gd name="csX4" fmla="*/ 0 w 11376660"/>
            <a:gd name="csY4" fmla="*/ 685800 h 685800"/>
            <a:gd name="csX5" fmla="*/ 0 w 11376660"/>
            <a:gd name="csY5" fmla="*/ 346723 h 685800"/>
            <a:gd name="csX6" fmla="*/ 346723 w 11376660"/>
            <a:gd name="csY6" fmla="*/ 0 h 685800"/>
          </a:gdLst>
          <a:ahLst/>
          <a:cxnLst>
            <a:cxn ang="0">
              <a:pos x="csX0" y="csY0"/>
            </a:cxn>
            <a:cxn ang="0">
              <a:pos x="csX1" y="csY1"/>
            </a:cxn>
            <a:cxn ang="0">
              <a:pos x="csX2" y="csY2"/>
            </a:cxn>
            <a:cxn ang="0">
              <a:pos x="csX3" y="csY3"/>
            </a:cxn>
            <a:cxn ang="0">
              <a:pos x="csX4" y="csY4"/>
            </a:cxn>
            <a:cxn ang="0">
              <a:pos x="csX5" y="csY5"/>
            </a:cxn>
            <a:cxn ang="0">
              <a:pos x="csX6" y="csY6"/>
            </a:cxn>
          </a:cxnLst>
          <a:rect l="l" t="t" r="r" b="b"/>
          <a:pathLst>
            <a:path w="11376660" h="685800">
              <a:moveTo>
                <a:pt x="346723" y="0"/>
              </a:moveTo>
              <a:lnTo>
                <a:pt x="11029937" y="0"/>
              </a:lnTo>
              <a:cubicBezTo>
                <a:pt x="11221427" y="0"/>
                <a:pt x="11376660" y="155233"/>
                <a:pt x="11376660" y="346723"/>
              </a:cubicBezTo>
              <a:lnTo>
                <a:pt x="11376660" y="685800"/>
              </a:lnTo>
              <a:lnTo>
                <a:pt x="0" y="685800"/>
              </a:lnTo>
              <a:lnTo>
                <a:pt x="0" y="346723"/>
              </a:lnTo>
              <a:cubicBezTo>
                <a:pt x="0" y="155233"/>
                <a:pt x="155233" y="0"/>
                <a:pt x="346723" y="0"/>
              </a:cubicBezTo>
              <a:close/>
            </a:path>
          </a:pathLst>
        </a:custGeom>
        <a:gradFill flip="none" rotWithShape="1">
          <a:gsLst>
            <a:gs pos="0">
              <a:srgbClr val="212743"/>
            </a:gs>
            <a:gs pos="100000">
              <a:srgbClr val="202644"/>
            </a:gs>
          </a:gsLst>
          <a:lin ang="540000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indent="0" algn="l" defTabSz="914400" rtl="0" eaLnBrk="1" latinLnBrk="0" hangingPunct="1">
            <a:defRPr sz="1100" kern="1200">
              <a:solidFill>
                <a:schemeClr val="lt1"/>
              </a:solidFill>
              <a:latin typeface="+mn-lt"/>
              <a:ea typeface="+mn-ea"/>
              <a:cs typeface="+mn-cs"/>
            </a:defRPr>
          </a:lvl1pPr>
          <a:lvl2pPr marL="457200" indent="0" algn="l" defTabSz="914400" rtl="0" eaLnBrk="1" latinLnBrk="0" hangingPunct="1">
            <a:defRPr sz="1100" kern="1200">
              <a:solidFill>
                <a:schemeClr val="lt1"/>
              </a:solidFill>
              <a:latin typeface="+mn-lt"/>
              <a:ea typeface="+mn-ea"/>
              <a:cs typeface="+mn-cs"/>
            </a:defRPr>
          </a:lvl2pPr>
          <a:lvl3pPr marL="914400" indent="0" algn="l" defTabSz="914400" rtl="0" eaLnBrk="1" latinLnBrk="0" hangingPunct="1">
            <a:defRPr sz="1100" kern="1200">
              <a:solidFill>
                <a:schemeClr val="lt1"/>
              </a:solidFill>
              <a:latin typeface="+mn-lt"/>
              <a:ea typeface="+mn-ea"/>
              <a:cs typeface="+mn-cs"/>
            </a:defRPr>
          </a:lvl3pPr>
          <a:lvl4pPr marL="1371600" indent="0" algn="l" defTabSz="914400" rtl="0" eaLnBrk="1" latinLnBrk="0" hangingPunct="1">
            <a:defRPr sz="1100" kern="1200">
              <a:solidFill>
                <a:schemeClr val="lt1"/>
              </a:solidFill>
              <a:latin typeface="+mn-lt"/>
              <a:ea typeface="+mn-ea"/>
              <a:cs typeface="+mn-cs"/>
            </a:defRPr>
          </a:lvl4pPr>
          <a:lvl5pPr marL="1828800" indent="0" algn="l" defTabSz="914400" rtl="0" eaLnBrk="1" latinLnBrk="0" hangingPunct="1">
            <a:defRPr sz="1100" kern="1200">
              <a:solidFill>
                <a:schemeClr val="lt1"/>
              </a:solidFill>
              <a:latin typeface="+mn-lt"/>
              <a:ea typeface="+mn-ea"/>
              <a:cs typeface="+mn-cs"/>
            </a:defRPr>
          </a:lvl5pPr>
          <a:lvl6pPr marL="2286000" indent="0" algn="l" defTabSz="914400" rtl="0" eaLnBrk="1" latinLnBrk="0" hangingPunct="1">
            <a:defRPr sz="1100" kern="1200">
              <a:solidFill>
                <a:schemeClr val="lt1"/>
              </a:solidFill>
              <a:latin typeface="+mn-lt"/>
              <a:ea typeface="+mn-ea"/>
              <a:cs typeface="+mn-cs"/>
            </a:defRPr>
          </a:lvl6pPr>
          <a:lvl7pPr marL="2743200" indent="0" algn="l" defTabSz="914400" rtl="0" eaLnBrk="1" latinLnBrk="0" hangingPunct="1">
            <a:defRPr sz="1100" kern="1200">
              <a:solidFill>
                <a:schemeClr val="lt1"/>
              </a:solidFill>
              <a:latin typeface="+mn-lt"/>
              <a:ea typeface="+mn-ea"/>
              <a:cs typeface="+mn-cs"/>
            </a:defRPr>
          </a:lvl7pPr>
          <a:lvl8pPr marL="3200400" indent="0" algn="l" defTabSz="914400" rtl="0" eaLnBrk="1" latinLnBrk="0" hangingPunct="1">
            <a:defRPr sz="1100" kern="1200">
              <a:solidFill>
                <a:schemeClr val="lt1"/>
              </a:solidFill>
              <a:latin typeface="+mn-lt"/>
              <a:ea typeface="+mn-ea"/>
              <a:cs typeface="+mn-cs"/>
            </a:defRPr>
          </a:lvl8pPr>
          <a:lvl9pPr marL="3657600" indent="0" algn="l" defTabSz="914400" rtl="0" eaLnBrk="1" latinLnBrk="0" hangingPunct="1">
            <a:defRPr sz="11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491490</xdr:colOff>
      <xdr:row>6</xdr:row>
      <xdr:rowOff>106680</xdr:rowOff>
    </xdr:from>
    <xdr:to>
      <xdr:col>7</xdr:col>
      <xdr:colOff>186690</xdr:colOff>
      <xdr:row>29</xdr:row>
      <xdr:rowOff>106680</xdr:rowOff>
    </xdr:to>
    <xdr:sp macro="" textlink="">
      <xdr:nvSpPr>
        <xdr:cNvPr id="4" name="Rectangle: Rounded Corners 3">
          <a:extLst>
            <a:ext uri="{FF2B5EF4-FFF2-40B4-BE49-F238E27FC236}">
              <a16:creationId xmlns:a16="http://schemas.microsoft.com/office/drawing/2014/main" id="{3984DE26-B674-4159-8E6A-FE3B170AB962}"/>
            </a:ext>
          </a:extLst>
        </xdr:cNvPr>
        <xdr:cNvSpPr/>
      </xdr:nvSpPr>
      <xdr:spPr>
        <a:xfrm>
          <a:off x="1710690" y="1203960"/>
          <a:ext cx="2743200" cy="4206240"/>
        </a:xfrm>
        <a:prstGeom prst="roundRect">
          <a:avLst>
            <a:gd name="adj" fmla="val 9762"/>
          </a:avLst>
        </a:prstGeom>
        <a:solidFill>
          <a:srgbClr val="F4F5FC"/>
        </a:soli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491490</xdr:colOff>
      <xdr:row>6</xdr:row>
      <xdr:rowOff>99060</xdr:rowOff>
    </xdr:from>
    <xdr:to>
      <xdr:col>7</xdr:col>
      <xdr:colOff>186690</xdr:colOff>
      <xdr:row>18</xdr:row>
      <xdr:rowOff>99060</xdr:rowOff>
    </xdr:to>
    <xdr:sp macro="" textlink="">
      <xdr:nvSpPr>
        <xdr:cNvPr id="5" name="Rectangle: Rounded Corners 4">
          <a:extLst>
            <a:ext uri="{FF2B5EF4-FFF2-40B4-BE49-F238E27FC236}">
              <a16:creationId xmlns:a16="http://schemas.microsoft.com/office/drawing/2014/main" id="{E24E4DDF-FD06-4535-9745-9ABF7D25454F}"/>
            </a:ext>
          </a:extLst>
        </xdr:cNvPr>
        <xdr:cNvSpPr/>
      </xdr:nvSpPr>
      <xdr:spPr>
        <a:xfrm>
          <a:off x="1710690" y="1196340"/>
          <a:ext cx="2743200" cy="2194560"/>
        </a:xfrm>
        <a:prstGeom prst="roundRect">
          <a:avLst>
            <a:gd name="adj" fmla="val 12153"/>
          </a:avLst>
        </a:prstGeom>
        <a:gradFill flip="none" rotWithShape="1">
          <a:gsLst>
            <a:gs pos="0">
              <a:srgbClr val="004679"/>
            </a:gs>
            <a:gs pos="100000">
              <a:srgbClr val="181C3B"/>
            </a:gs>
          </a:gsLst>
          <a:path path="circle">
            <a:fillToRect l="50000" t="-80000" r="50000" b="180000"/>
          </a:path>
          <a:tileRect/>
        </a:gradFill>
        <a:ln>
          <a:noFill/>
        </a:ln>
        <a:effectLst>
          <a:outerShdw blurRad="127000" dist="127000" dir="5400000" sx="102000" sy="102000" algn="t" rotWithShape="0">
            <a:srgbClr val="3D506B">
              <a:alpha val="3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7</xdr:col>
      <xdr:colOff>488358</xdr:colOff>
      <xdr:row>6</xdr:row>
      <xdr:rowOff>99060</xdr:rowOff>
    </xdr:from>
    <xdr:to>
      <xdr:col>20</xdr:col>
      <xdr:colOff>339768</xdr:colOff>
      <xdr:row>32</xdr:row>
      <xdr:rowOff>99060</xdr:rowOff>
    </xdr:to>
    <xdr:sp macro="" textlink="">
      <xdr:nvSpPr>
        <xdr:cNvPr id="6" name="Rectangle: Rounded Corners 5">
          <a:extLst>
            <a:ext uri="{FF2B5EF4-FFF2-40B4-BE49-F238E27FC236}">
              <a16:creationId xmlns:a16="http://schemas.microsoft.com/office/drawing/2014/main" id="{62C55AE4-536B-4648-936A-99F31FBC48EE}"/>
            </a:ext>
          </a:extLst>
        </xdr:cNvPr>
        <xdr:cNvSpPr/>
      </xdr:nvSpPr>
      <xdr:spPr>
        <a:xfrm>
          <a:off x="4755558" y="1196340"/>
          <a:ext cx="7776210" cy="4754880"/>
        </a:xfrm>
        <a:prstGeom prst="roundRect">
          <a:avLst>
            <a:gd name="adj" fmla="val 6047"/>
          </a:avLst>
        </a:prstGeom>
        <a:solidFill>
          <a:srgbClr val="F4F5FC"/>
        </a:soli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249282</xdr:colOff>
      <xdr:row>11</xdr:row>
      <xdr:rowOff>137160</xdr:rowOff>
    </xdr:from>
    <xdr:to>
      <xdr:col>7</xdr:col>
      <xdr:colOff>418011</xdr:colOff>
      <xdr:row>19</xdr:row>
      <xdr:rowOff>53340</xdr:rowOff>
    </xdr:to>
    <xdr:graphicFrame macro="">
      <xdr:nvGraphicFramePr>
        <xdr:cNvPr id="7" name="Chart 6">
          <a:extLst>
            <a:ext uri="{FF2B5EF4-FFF2-40B4-BE49-F238E27FC236}">
              <a16:creationId xmlns:a16="http://schemas.microsoft.com/office/drawing/2014/main" id="{DB4A0AC8-DCAA-43B3-B3A3-8E273FE809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254240</xdr:colOff>
      <xdr:row>7</xdr:row>
      <xdr:rowOff>98651</xdr:rowOff>
    </xdr:from>
    <xdr:to>
      <xdr:col>6</xdr:col>
      <xdr:colOff>590162</xdr:colOff>
      <xdr:row>9</xdr:row>
      <xdr:rowOff>74160</xdr:rowOff>
    </xdr:to>
    <xdr:grpSp>
      <xdr:nvGrpSpPr>
        <xdr:cNvPr id="8" name="Group 7">
          <a:extLst>
            <a:ext uri="{FF2B5EF4-FFF2-40B4-BE49-F238E27FC236}">
              <a16:creationId xmlns:a16="http://schemas.microsoft.com/office/drawing/2014/main" id="{CD321553-7AD4-4412-89A7-35378DB5C6EF}"/>
            </a:ext>
          </a:extLst>
        </xdr:cNvPr>
        <xdr:cNvGrpSpPr/>
      </xdr:nvGrpSpPr>
      <xdr:grpSpPr>
        <a:xfrm>
          <a:off x="3797540" y="1432151"/>
          <a:ext cx="335922" cy="356509"/>
          <a:chOff x="8070843" y="2683351"/>
          <a:chExt cx="238257" cy="242052"/>
        </a:xfrm>
        <a:effectLst>
          <a:outerShdw blurRad="50800" dist="38100" dir="2700000" algn="tl" rotWithShape="0">
            <a:prstClr val="black">
              <a:alpha val="40000"/>
            </a:prstClr>
          </a:outerShdw>
        </a:effectLst>
      </xdr:grpSpPr>
      <xdr:sp macro="" textlink="">
        <xdr:nvSpPr>
          <xdr:cNvPr id="9" name="Rectangle: Rounded Corners 8">
            <a:extLst>
              <a:ext uri="{FF2B5EF4-FFF2-40B4-BE49-F238E27FC236}">
                <a16:creationId xmlns:a16="http://schemas.microsoft.com/office/drawing/2014/main" id="{A9E969A9-11F2-CDA9-0AD7-7BF522D3AAFC}"/>
              </a:ext>
            </a:extLst>
          </xdr:cNvPr>
          <xdr:cNvSpPr/>
        </xdr:nvSpPr>
        <xdr:spPr>
          <a:xfrm>
            <a:off x="8070843" y="2683351"/>
            <a:ext cx="238257" cy="216598"/>
          </a:xfrm>
          <a:prstGeom prst="roundRect">
            <a:avLst>
              <a:gd name="adj" fmla="val 32193"/>
            </a:avLst>
          </a:prstGeom>
          <a:solidFill>
            <a:srgbClr val="BF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pic>
        <xdr:nvPicPr>
          <xdr:cNvPr id="10" name="Graphic 4" descr="User Crown Male outline">
            <a:extLst>
              <a:ext uri="{FF2B5EF4-FFF2-40B4-BE49-F238E27FC236}">
                <a16:creationId xmlns:a16="http://schemas.microsoft.com/office/drawing/2014/main" id="{F2B13DB8-515F-616F-21ED-5F41BCEABA5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086867" y="2719193"/>
            <a:ext cx="206209" cy="206210"/>
          </a:xfrm>
          <a:prstGeom prst="rect">
            <a:avLst/>
          </a:prstGeom>
        </xdr:spPr>
      </xdr:pic>
    </xdr:grpSp>
    <xdr:clientData/>
  </xdr:twoCellAnchor>
  <xdr:twoCellAnchor>
    <xdr:from>
      <xdr:col>3</xdr:col>
      <xdr:colOff>91440</xdr:colOff>
      <xdr:row>9</xdr:row>
      <xdr:rowOff>98076</xdr:rowOff>
    </xdr:from>
    <xdr:to>
      <xdr:col>3</xdr:col>
      <xdr:colOff>435406</xdr:colOff>
      <xdr:row>10</xdr:row>
      <xdr:rowOff>115843</xdr:rowOff>
    </xdr:to>
    <xdr:grpSp>
      <xdr:nvGrpSpPr>
        <xdr:cNvPr id="11" name="Group 10">
          <a:extLst>
            <a:ext uri="{FF2B5EF4-FFF2-40B4-BE49-F238E27FC236}">
              <a16:creationId xmlns:a16="http://schemas.microsoft.com/office/drawing/2014/main" id="{E963B204-ED3F-4FCB-A7C4-2A78643467D7}"/>
            </a:ext>
          </a:extLst>
        </xdr:cNvPr>
        <xdr:cNvGrpSpPr/>
      </xdr:nvGrpSpPr>
      <xdr:grpSpPr>
        <a:xfrm>
          <a:off x="1863090" y="1812576"/>
          <a:ext cx="343966" cy="208267"/>
          <a:chOff x="7172325" y="2779395"/>
          <a:chExt cx="228600" cy="133350"/>
        </a:xfrm>
        <a:effectLst>
          <a:outerShdw blurRad="50800" dist="38100" dir="2700000" algn="tl" rotWithShape="0">
            <a:prstClr val="black">
              <a:alpha val="40000"/>
            </a:prstClr>
          </a:outerShdw>
        </a:effectLst>
      </xdr:grpSpPr>
      <xdr:sp macro="" textlink="">
        <xdr:nvSpPr>
          <xdr:cNvPr id="12" name="Rectangle: Rounded Corners 11">
            <a:extLst>
              <a:ext uri="{FF2B5EF4-FFF2-40B4-BE49-F238E27FC236}">
                <a16:creationId xmlns:a16="http://schemas.microsoft.com/office/drawing/2014/main" id="{1D1B337A-5DC6-C215-3784-67C64A6F7C88}"/>
              </a:ext>
            </a:extLst>
          </xdr:cNvPr>
          <xdr:cNvSpPr/>
        </xdr:nvSpPr>
        <xdr:spPr>
          <a:xfrm>
            <a:off x="7172325" y="2779395"/>
            <a:ext cx="228600" cy="133350"/>
          </a:xfrm>
          <a:prstGeom prst="roundRect">
            <a:avLst>
              <a:gd name="adj" fmla="val 10952"/>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3" name="Rectangle 12">
            <a:extLst>
              <a:ext uri="{FF2B5EF4-FFF2-40B4-BE49-F238E27FC236}">
                <a16:creationId xmlns:a16="http://schemas.microsoft.com/office/drawing/2014/main" id="{E2CA6E81-6156-243B-C49D-1E1CE6021D5F}"/>
              </a:ext>
            </a:extLst>
          </xdr:cNvPr>
          <xdr:cNvSpPr/>
        </xdr:nvSpPr>
        <xdr:spPr>
          <a:xfrm>
            <a:off x="7172325" y="2802282"/>
            <a:ext cx="228600" cy="27432"/>
          </a:xfrm>
          <a:prstGeom prst="rect">
            <a:avLst/>
          </a:prstGeom>
          <a:solidFill>
            <a:srgbClr val="01010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4" name="Rectangle 13">
            <a:extLst>
              <a:ext uri="{FF2B5EF4-FFF2-40B4-BE49-F238E27FC236}">
                <a16:creationId xmlns:a16="http://schemas.microsoft.com/office/drawing/2014/main" id="{32FF732A-F450-8738-4BC6-0DECCDD307A5}"/>
              </a:ext>
            </a:extLst>
          </xdr:cNvPr>
          <xdr:cNvSpPr/>
        </xdr:nvSpPr>
        <xdr:spPr>
          <a:xfrm>
            <a:off x="7197090" y="2877075"/>
            <a:ext cx="91440"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5" name="Rectangle 14">
            <a:extLst>
              <a:ext uri="{FF2B5EF4-FFF2-40B4-BE49-F238E27FC236}">
                <a16:creationId xmlns:a16="http://schemas.microsoft.com/office/drawing/2014/main" id="{AA7B1353-35EE-1D4C-C5B4-5B4925393B6F}"/>
              </a:ext>
            </a:extLst>
          </xdr:cNvPr>
          <xdr:cNvSpPr/>
        </xdr:nvSpPr>
        <xdr:spPr>
          <a:xfrm>
            <a:off x="7197090" y="2855977"/>
            <a:ext cx="54864"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6" name="Rectangle 15">
            <a:extLst>
              <a:ext uri="{FF2B5EF4-FFF2-40B4-BE49-F238E27FC236}">
                <a16:creationId xmlns:a16="http://schemas.microsoft.com/office/drawing/2014/main" id="{6E483CE7-B29B-694A-B49B-E3369379D6E6}"/>
              </a:ext>
            </a:extLst>
          </xdr:cNvPr>
          <xdr:cNvSpPr/>
        </xdr:nvSpPr>
        <xdr:spPr>
          <a:xfrm>
            <a:off x="7261098" y="2855977"/>
            <a:ext cx="27432"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7" name="Rectangle: Rounded Corners 16">
            <a:extLst>
              <a:ext uri="{FF2B5EF4-FFF2-40B4-BE49-F238E27FC236}">
                <a16:creationId xmlns:a16="http://schemas.microsoft.com/office/drawing/2014/main" id="{AA240786-327D-9AF3-E7C9-57C4A4300B31}"/>
              </a:ext>
            </a:extLst>
          </xdr:cNvPr>
          <xdr:cNvSpPr/>
        </xdr:nvSpPr>
        <xdr:spPr>
          <a:xfrm>
            <a:off x="7330249" y="2849643"/>
            <a:ext cx="45720" cy="27432"/>
          </a:xfrm>
          <a:prstGeom prst="roundRect">
            <a:avLst>
              <a:gd name="adj" fmla="val 16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8" name="Rectangle 17">
            <a:extLst>
              <a:ext uri="{FF2B5EF4-FFF2-40B4-BE49-F238E27FC236}">
                <a16:creationId xmlns:a16="http://schemas.microsoft.com/office/drawing/2014/main" id="{C4CA3FC8-6F61-477D-5A34-8DB80A03FA4E}"/>
              </a:ext>
            </a:extLst>
          </xdr:cNvPr>
          <xdr:cNvSpPr/>
        </xdr:nvSpPr>
        <xdr:spPr>
          <a:xfrm rot="5400000">
            <a:off x="7325677" y="2858787"/>
            <a:ext cx="45720" cy="9144"/>
          </a:xfrm>
          <a:prstGeom prst="rect">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grpSp>
    <xdr:clientData/>
  </xdr:twoCellAnchor>
  <xdr:twoCellAnchor>
    <xdr:from>
      <xdr:col>3</xdr:col>
      <xdr:colOff>495300</xdr:colOff>
      <xdr:row>9</xdr:row>
      <xdr:rowOff>99576</xdr:rowOff>
    </xdr:from>
    <xdr:to>
      <xdr:col>6</xdr:col>
      <xdr:colOff>231140</xdr:colOff>
      <xdr:row>10</xdr:row>
      <xdr:rowOff>162917</xdr:rowOff>
    </xdr:to>
    <xdr:sp macro="" textlink="">
      <xdr:nvSpPr>
        <xdr:cNvPr id="19" name="TextBox 18">
          <a:extLst>
            <a:ext uri="{FF2B5EF4-FFF2-40B4-BE49-F238E27FC236}">
              <a16:creationId xmlns:a16="http://schemas.microsoft.com/office/drawing/2014/main" id="{2C0B2ADA-5E48-4AFC-BDE1-32B2A9BE8778}"/>
            </a:ext>
          </a:extLst>
        </xdr:cNvPr>
        <xdr:cNvSpPr txBox="1"/>
      </xdr:nvSpPr>
      <xdr:spPr>
        <a:xfrm>
          <a:off x="2324100" y="1745496"/>
          <a:ext cx="1564640" cy="24622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sz="1000" b="1">
              <a:solidFill>
                <a:schemeClr val="bg1"/>
              </a:solidFill>
            </a:rPr>
            <a:t>**** **** **** ****</a:t>
          </a:r>
          <a:endParaRPr lang="ru-RU" sz="1000" b="1">
            <a:solidFill>
              <a:schemeClr val="bg1"/>
            </a:solidFill>
          </a:endParaRPr>
        </a:p>
      </xdr:txBody>
    </xdr:sp>
    <xdr:clientData/>
  </xdr:twoCellAnchor>
  <xdr:twoCellAnchor>
    <xdr:from>
      <xdr:col>2</xdr:col>
      <xdr:colOff>556260</xdr:colOff>
      <xdr:row>11</xdr:row>
      <xdr:rowOff>106894</xdr:rowOff>
    </xdr:from>
    <xdr:to>
      <xdr:col>5</xdr:col>
      <xdr:colOff>292100</xdr:colOff>
      <xdr:row>13</xdr:row>
      <xdr:rowOff>115211</xdr:rowOff>
    </xdr:to>
    <xdr:sp macro="" textlink="Processing!C14">
      <xdr:nvSpPr>
        <xdr:cNvPr id="20" name="TextBox 19">
          <a:extLst>
            <a:ext uri="{FF2B5EF4-FFF2-40B4-BE49-F238E27FC236}">
              <a16:creationId xmlns:a16="http://schemas.microsoft.com/office/drawing/2014/main" id="{80A262CE-9E30-4ECF-82B1-FC1D8E5B066D}"/>
            </a:ext>
          </a:extLst>
        </xdr:cNvPr>
        <xdr:cNvSpPr txBox="1"/>
      </xdr:nvSpPr>
      <xdr:spPr>
        <a:xfrm>
          <a:off x="1775460" y="2118574"/>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9D240E-20A5-43E1-BC99-314F3E19AAA6}" type="TxLink">
            <a:rPr lang="en-US" sz="1800" b="1" i="0" u="none" strike="noStrike" kern="1200">
              <a:solidFill>
                <a:schemeClr val="bg1"/>
              </a:solidFill>
              <a:latin typeface="+mn-lt"/>
              <a:ea typeface="+mn-ea"/>
              <a:cs typeface="+mn-cs"/>
            </a:rPr>
            <a:pPr marL="0" indent="0" algn="l" defTabSz="914400" rtl="0" eaLnBrk="1" latinLnBrk="0" hangingPunct="1"/>
            <a:t> $29,728 </a:t>
          </a:fld>
          <a:endParaRPr lang="ru-RU" sz="1800" b="1" kern="1200">
            <a:solidFill>
              <a:schemeClr val="bg1"/>
            </a:solidFill>
            <a:latin typeface="+mn-lt"/>
            <a:ea typeface="+mn-ea"/>
            <a:cs typeface="+mn-cs"/>
          </a:endParaRPr>
        </a:p>
      </xdr:txBody>
    </xdr:sp>
    <xdr:clientData/>
  </xdr:twoCellAnchor>
  <xdr:twoCellAnchor>
    <xdr:from>
      <xdr:col>3</xdr:col>
      <xdr:colOff>25835</xdr:colOff>
      <xdr:row>13</xdr:row>
      <xdr:rowOff>57092</xdr:rowOff>
    </xdr:from>
    <xdr:to>
      <xdr:col>4</xdr:col>
      <xdr:colOff>434340</xdr:colOff>
      <xdr:row>14</xdr:row>
      <xdr:rowOff>123084</xdr:rowOff>
    </xdr:to>
    <xdr:sp macro="" textlink="">
      <xdr:nvSpPr>
        <xdr:cNvPr id="21" name="TextBox 20">
          <a:extLst>
            <a:ext uri="{FF2B5EF4-FFF2-40B4-BE49-F238E27FC236}">
              <a16:creationId xmlns:a16="http://schemas.microsoft.com/office/drawing/2014/main" id="{89B312A9-8E82-4770-AF0B-A2CBA8C4D181}"/>
            </a:ext>
          </a:extLst>
        </xdr:cNvPr>
        <xdr:cNvSpPr txBox="1"/>
      </xdr:nvSpPr>
      <xdr:spPr>
        <a:xfrm>
          <a:off x="1854635" y="2434532"/>
          <a:ext cx="1018105" cy="24887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00" b="1">
              <a:solidFill>
                <a:srgbClr val="BFDBFF"/>
              </a:solidFill>
            </a:rPr>
            <a:t>Total Flow</a:t>
          </a:r>
          <a:endParaRPr lang="ru-RU" sz="1000" b="1">
            <a:solidFill>
              <a:srgbClr val="BFDBFF"/>
            </a:solidFill>
          </a:endParaRPr>
        </a:p>
      </xdr:txBody>
    </xdr:sp>
    <xdr:clientData/>
  </xdr:twoCellAnchor>
  <xdr:twoCellAnchor>
    <xdr:from>
      <xdr:col>3</xdr:col>
      <xdr:colOff>25835</xdr:colOff>
      <xdr:row>16</xdr:row>
      <xdr:rowOff>142106</xdr:rowOff>
    </xdr:from>
    <xdr:to>
      <xdr:col>4</xdr:col>
      <xdr:colOff>365760</xdr:colOff>
      <xdr:row>18</xdr:row>
      <xdr:rowOff>25197</xdr:rowOff>
    </xdr:to>
    <xdr:sp macro="" textlink="Processing!G14">
      <xdr:nvSpPr>
        <xdr:cNvPr id="22" name="TextBox 21">
          <a:extLst>
            <a:ext uri="{FF2B5EF4-FFF2-40B4-BE49-F238E27FC236}">
              <a16:creationId xmlns:a16="http://schemas.microsoft.com/office/drawing/2014/main" id="{B19D35F3-3BAC-4D1A-A835-41391EACDC32}"/>
            </a:ext>
          </a:extLst>
        </xdr:cNvPr>
        <xdr:cNvSpPr txBox="1"/>
      </xdr:nvSpPr>
      <xdr:spPr>
        <a:xfrm>
          <a:off x="1854635" y="3068186"/>
          <a:ext cx="949525" cy="24885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8D737644-2AA2-4A58-85E7-2AB050D3EA78}" type="TxLink">
            <a:rPr lang="en-US" sz="1000" b="1" kern="1200">
              <a:solidFill>
                <a:schemeClr val="bg1"/>
              </a:solidFill>
              <a:latin typeface="+mn-lt"/>
              <a:ea typeface="+mn-ea"/>
              <a:cs typeface="+mn-cs"/>
            </a:rPr>
            <a:pPr marL="0" indent="0" algn="l" defTabSz="914400" rtl="0" eaLnBrk="1" latinLnBrk="0" hangingPunct="1"/>
            <a:t>Actual Change</a:t>
          </a:fld>
          <a:endParaRPr lang="ru-RU" sz="1000" b="1" kern="1200">
            <a:solidFill>
              <a:schemeClr val="bg1"/>
            </a:solidFill>
            <a:latin typeface="+mn-lt"/>
            <a:ea typeface="+mn-ea"/>
            <a:cs typeface="+mn-cs"/>
          </a:endParaRPr>
        </a:p>
      </xdr:txBody>
    </xdr:sp>
    <xdr:clientData/>
  </xdr:twoCellAnchor>
  <xdr:twoCellAnchor>
    <xdr:from>
      <xdr:col>3</xdr:col>
      <xdr:colOff>7620</xdr:colOff>
      <xdr:row>7</xdr:row>
      <xdr:rowOff>22860</xdr:rowOff>
    </xdr:from>
    <xdr:to>
      <xdr:col>5</xdr:col>
      <xdr:colOff>353060</xdr:colOff>
      <xdr:row>8</xdr:row>
      <xdr:rowOff>151476</xdr:rowOff>
    </xdr:to>
    <xdr:sp macro="" textlink="">
      <xdr:nvSpPr>
        <xdr:cNvPr id="23" name="TextBox 24">
          <a:extLst>
            <a:ext uri="{FF2B5EF4-FFF2-40B4-BE49-F238E27FC236}">
              <a16:creationId xmlns:a16="http://schemas.microsoft.com/office/drawing/2014/main" id="{63F5899D-EFE9-4B74-AD12-0D0A5432A8C4}"/>
            </a:ext>
          </a:extLst>
        </xdr:cNvPr>
        <xdr:cNvSpPr txBox="1"/>
      </xdr:nvSpPr>
      <xdr:spPr>
        <a:xfrm>
          <a:off x="1836420" y="130302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chemeClr val="bg1"/>
              </a:solidFill>
            </a:rPr>
            <a:t>Balance</a:t>
          </a:r>
          <a:endParaRPr lang="ru-RU" sz="1000" b="1">
            <a:solidFill>
              <a:schemeClr val="bg1"/>
            </a:solidFill>
          </a:endParaRPr>
        </a:p>
      </xdr:txBody>
    </xdr:sp>
    <xdr:clientData/>
  </xdr:twoCellAnchor>
  <xdr:twoCellAnchor>
    <xdr:from>
      <xdr:col>3</xdr:col>
      <xdr:colOff>283029</xdr:colOff>
      <xdr:row>21</xdr:row>
      <xdr:rowOff>169058</xdr:rowOff>
    </xdr:from>
    <xdr:to>
      <xdr:col>7</xdr:col>
      <xdr:colOff>74023</xdr:colOff>
      <xdr:row>29</xdr:row>
      <xdr:rowOff>77618</xdr:rowOff>
    </xdr:to>
    <xdr:graphicFrame macro="">
      <xdr:nvGraphicFramePr>
        <xdr:cNvPr id="24" name="Chart 23">
          <a:extLst>
            <a:ext uri="{FF2B5EF4-FFF2-40B4-BE49-F238E27FC236}">
              <a16:creationId xmlns:a16="http://schemas.microsoft.com/office/drawing/2014/main" id="{D2D726DB-03FD-4BF7-831B-7F44E58676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69668</xdr:colOff>
      <xdr:row>22</xdr:row>
      <xdr:rowOff>113210</xdr:rowOff>
    </xdr:from>
    <xdr:to>
      <xdr:col>3</xdr:col>
      <xdr:colOff>261257</xdr:colOff>
      <xdr:row>23</xdr:row>
      <xdr:rowOff>121919</xdr:rowOff>
    </xdr:to>
    <xdr:grpSp>
      <xdr:nvGrpSpPr>
        <xdr:cNvPr id="25" name="Group 24">
          <a:extLst>
            <a:ext uri="{FF2B5EF4-FFF2-40B4-BE49-F238E27FC236}">
              <a16:creationId xmlns:a16="http://schemas.microsoft.com/office/drawing/2014/main" id="{3997276B-43A6-46FD-B0DD-9884DAEF633E}"/>
            </a:ext>
          </a:extLst>
        </xdr:cNvPr>
        <xdr:cNvGrpSpPr/>
      </xdr:nvGrpSpPr>
      <xdr:grpSpPr>
        <a:xfrm>
          <a:off x="1841318" y="4304210"/>
          <a:ext cx="191589" cy="199209"/>
          <a:chOff x="4153988" y="9300754"/>
          <a:chExt cx="191589" cy="191589"/>
        </a:xfrm>
      </xdr:grpSpPr>
      <xdr:sp macro="" textlink="">
        <xdr:nvSpPr>
          <xdr:cNvPr id="26" name="Rectangle: Rounded Corners 25">
            <a:extLst>
              <a:ext uri="{FF2B5EF4-FFF2-40B4-BE49-F238E27FC236}">
                <a16:creationId xmlns:a16="http://schemas.microsoft.com/office/drawing/2014/main" id="{ACF33BD8-0448-3696-EF08-A5F0AC6EA343}"/>
              </a:ext>
            </a:extLst>
          </xdr:cNvPr>
          <xdr:cNvSpPr/>
        </xdr:nvSpPr>
        <xdr:spPr>
          <a:xfrm>
            <a:off x="4153988" y="9300754"/>
            <a:ext cx="191589" cy="191589"/>
          </a:xfrm>
          <a:prstGeom prst="roundRect">
            <a:avLst>
              <a:gd name="adj" fmla="val 34849"/>
            </a:avLst>
          </a:prstGeom>
          <a:gradFill>
            <a:gsLst>
              <a:gs pos="0">
                <a:srgbClr val="44A3EA"/>
              </a:gs>
              <a:gs pos="90000">
                <a:srgbClr val="2781D3"/>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27" name="Graphic 26" descr="House with solid fill">
            <a:extLst>
              <a:ext uri="{FF2B5EF4-FFF2-40B4-BE49-F238E27FC236}">
                <a16:creationId xmlns:a16="http://schemas.microsoft.com/office/drawing/2014/main" id="{A4410CC3-3048-C056-A03D-7CDB81F15A77}"/>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175760" y="9322526"/>
            <a:ext cx="137160" cy="137160"/>
          </a:xfrm>
          <a:prstGeom prst="rect">
            <a:avLst/>
          </a:prstGeom>
        </xdr:spPr>
      </xdr:pic>
    </xdr:grpSp>
    <xdr:clientData/>
  </xdr:twoCellAnchor>
  <xdr:twoCellAnchor>
    <xdr:from>
      <xdr:col>3</xdr:col>
      <xdr:colOff>69668</xdr:colOff>
      <xdr:row>24</xdr:row>
      <xdr:rowOff>13061</xdr:rowOff>
    </xdr:from>
    <xdr:to>
      <xdr:col>3</xdr:col>
      <xdr:colOff>261257</xdr:colOff>
      <xdr:row>25</xdr:row>
      <xdr:rowOff>21770</xdr:rowOff>
    </xdr:to>
    <xdr:grpSp>
      <xdr:nvGrpSpPr>
        <xdr:cNvPr id="28" name="Group 27">
          <a:extLst>
            <a:ext uri="{FF2B5EF4-FFF2-40B4-BE49-F238E27FC236}">
              <a16:creationId xmlns:a16="http://schemas.microsoft.com/office/drawing/2014/main" id="{ECB18C91-2431-4C1A-B2F6-9A81C9DF084D}"/>
            </a:ext>
          </a:extLst>
        </xdr:cNvPr>
        <xdr:cNvGrpSpPr/>
      </xdr:nvGrpSpPr>
      <xdr:grpSpPr>
        <a:xfrm>
          <a:off x="1841318" y="4585061"/>
          <a:ext cx="191589" cy="199209"/>
          <a:chOff x="4153988" y="9566365"/>
          <a:chExt cx="191589" cy="191589"/>
        </a:xfrm>
      </xdr:grpSpPr>
      <xdr:sp macro="" textlink="">
        <xdr:nvSpPr>
          <xdr:cNvPr id="29" name="Rectangle: Rounded Corners 28">
            <a:extLst>
              <a:ext uri="{FF2B5EF4-FFF2-40B4-BE49-F238E27FC236}">
                <a16:creationId xmlns:a16="http://schemas.microsoft.com/office/drawing/2014/main" id="{50A0A925-C579-86BF-2438-84CF968D24E9}"/>
              </a:ext>
            </a:extLst>
          </xdr:cNvPr>
          <xdr:cNvSpPr/>
        </xdr:nvSpPr>
        <xdr:spPr>
          <a:xfrm>
            <a:off x="4153988" y="9566365"/>
            <a:ext cx="191589" cy="191589"/>
          </a:xfrm>
          <a:prstGeom prst="roundRect">
            <a:avLst>
              <a:gd name="adj" fmla="val 34849"/>
            </a:avLst>
          </a:prstGeom>
          <a:gradFill>
            <a:gsLst>
              <a:gs pos="0">
                <a:srgbClr val="004679"/>
              </a:gs>
              <a:gs pos="100000">
                <a:srgbClr val="181C3B"/>
              </a:gs>
            </a:gsLst>
            <a:path path="circle">
              <a:fillToRect l="50000" t="-80000" r="50000" b="180000"/>
            </a:path>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0" name="Graphic 29" descr="Tropical scene with solid fill">
            <a:extLst>
              <a:ext uri="{FF2B5EF4-FFF2-40B4-BE49-F238E27FC236}">
                <a16:creationId xmlns:a16="http://schemas.microsoft.com/office/drawing/2014/main" id="{582F0D19-DB68-0BE8-5446-F7DDC709EAD9}"/>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4186422" y="9603153"/>
            <a:ext cx="118872" cy="118872"/>
          </a:xfrm>
          <a:prstGeom prst="rect">
            <a:avLst/>
          </a:prstGeom>
        </xdr:spPr>
      </xdr:pic>
    </xdr:grpSp>
    <xdr:clientData/>
  </xdr:twoCellAnchor>
  <xdr:twoCellAnchor>
    <xdr:from>
      <xdr:col>3</xdr:col>
      <xdr:colOff>69668</xdr:colOff>
      <xdr:row>25</xdr:row>
      <xdr:rowOff>113209</xdr:rowOff>
    </xdr:from>
    <xdr:to>
      <xdr:col>3</xdr:col>
      <xdr:colOff>261257</xdr:colOff>
      <xdr:row>26</xdr:row>
      <xdr:rowOff>121918</xdr:rowOff>
    </xdr:to>
    <xdr:grpSp>
      <xdr:nvGrpSpPr>
        <xdr:cNvPr id="31" name="Group 30">
          <a:extLst>
            <a:ext uri="{FF2B5EF4-FFF2-40B4-BE49-F238E27FC236}">
              <a16:creationId xmlns:a16="http://schemas.microsoft.com/office/drawing/2014/main" id="{5B2B47C7-016F-415B-8918-6C8836D3195A}"/>
            </a:ext>
          </a:extLst>
        </xdr:cNvPr>
        <xdr:cNvGrpSpPr/>
      </xdr:nvGrpSpPr>
      <xdr:grpSpPr>
        <a:xfrm>
          <a:off x="1841318" y="4875709"/>
          <a:ext cx="191589" cy="199209"/>
          <a:chOff x="4153988" y="9849393"/>
          <a:chExt cx="191589" cy="191589"/>
        </a:xfrm>
      </xdr:grpSpPr>
      <xdr:sp macro="" textlink="">
        <xdr:nvSpPr>
          <xdr:cNvPr id="32" name="Rectangle: Rounded Corners 31">
            <a:extLst>
              <a:ext uri="{FF2B5EF4-FFF2-40B4-BE49-F238E27FC236}">
                <a16:creationId xmlns:a16="http://schemas.microsoft.com/office/drawing/2014/main" id="{6C703401-B1D9-74A7-229A-9588BB82E502}"/>
              </a:ext>
            </a:extLst>
          </xdr:cNvPr>
          <xdr:cNvSpPr/>
        </xdr:nvSpPr>
        <xdr:spPr>
          <a:xfrm>
            <a:off x="4153988" y="9849393"/>
            <a:ext cx="191589" cy="191589"/>
          </a:xfrm>
          <a:prstGeom prst="roundRect">
            <a:avLst>
              <a:gd name="adj" fmla="val 34849"/>
            </a:avLst>
          </a:prstGeom>
          <a:gradFill>
            <a:gsLst>
              <a:gs pos="0">
                <a:srgbClr val="01EFFA"/>
              </a:gs>
              <a:gs pos="91000">
                <a:srgbClr val="0099CC"/>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3" name="Graphic 32" descr="Convertible with solid fill">
            <a:extLst>
              <a:ext uri="{FF2B5EF4-FFF2-40B4-BE49-F238E27FC236}">
                <a16:creationId xmlns:a16="http://schemas.microsoft.com/office/drawing/2014/main" id="{2A3CDA48-CF61-E150-A967-2FDEBA050B04}"/>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4180115" y="9879874"/>
            <a:ext cx="137160" cy="137160"/>
          </a:xfrm>
          <a:prstGeom prst="rect">
            <a:avLst/>
          </a:prstGeom>
        </xdr:spPr>
      </xdr:pic>
    </xdr:grpSp>
    <xdr:clientData/>
  </xdr:twoCellAnchor>
  <xdr:twoCellAnchor>
    <xdr:from>
      <xdr:col>3</xdr:col>
      <xdr:colOff>69668</xdr:colOff>
      <xdr:row>27</xdr:row>
      <xdr:rowOff>34832</xdr:rowOff>
    </xdr:from>
    <xdr:to>
      <xdr:col>3</xdr:col>
      <xdr:colOff>261257</xdr:colOff>
      <xdr:row>28</xdr:row>
      <xdr:rowOff>43541</xdr:rowOff>
    </xdr:to>
    <xdr:grpSp>
      <xdr:nvGrpSpPr>
        <xdr:cNvPr id="34" name="Group 33">
          <a:extLst>
            <a:ext uri="{FF2B5EF4-FFF2-40B4-BE49-F238E27FC236}">
              <a16:creationId xmlns:a16="http://schemas.microsoft.com/office/drawing/2014/main" id="{C5DF1A18-62EE-411B-A7E8-5D91D53E31A6}"/>
            </a:ext>
          </a:extLst>
        </xdr:cNvPr>
        <xdr:cNvGrpSpPr/>
      </xdr:nvGrpSpPr>
      <xdr:grpSpPr>
        <a:xfrm>
          <a:off x="1841318" y="5178332"/>
          <a:ext cx="191589" cy="199209"/>
          <a:chOff x="4153988" y="10136776"/>
          <a:chExt cx="191589" cy="191589"/>
        </a:xfrm>
      </xdr:grpSpPr>
      <xdr:sp macro="" textlink="">
        <xdr:nvSpPr>
          <xdr:cNvPr id="35" name="Rectangle: Rounded Corners 34">
            <a:extLst>
              <a:ext uri="{FF2B5EF4-FFF2-40B4-BE49-F238E27FC236}">
                <a16:creationId xmlns:a16="http://schemas.microsoft.com/office/drawing/2014/main" id="{602235CA-D213-0547-71B8-D1338CF71F74}"/>
              </a:ext>
            </a:extLst>
          </xdr:cNvPr>
          <xdr:cNvSpPr/>
        </xdr:nvSpPr>
        <xdr:spPr>
          <a:xfrm>
            <a:off x="4153988" y="10136776"/>
            <a:ext cx="191589" cy="191589"/>
          </a:xfrm>
          <a:prstGeom prst="roundRect">
            <a:avLst>
              <a:gd name="adj" fmla="val 34849"/>
            </a:avLst>
          </a:prstGeom>
          <a:gradFill>
            <a:gsLst>
              <a:gs pos="0">
                <a:srgbClr val="212743"/>
              </a:gs>
              <a:gs pos="100000">
                <a:srgbClr val="202644"/>
              </a:gs>
            </a:gsLst>
            <a:lin ang="5400000" scaled="0"/>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36" name="Star: 5 Points 35">
            <a:extLst>
              <a:ext uri="{FF2B5EF4-FFF2-40B4-BE49-F238E27FC236}">
                <a16:creationId xmlns:a16="http://schemas.microsoft.com/office/drawing/2014/main" id="{261036D2-2568-C1AD-76B2-0257B4EF785D}"/>
              </a:ext>
            </a:extLst>
          </xdr:cNvPr>
          <xdr:cNvSpPr/>
        </xdr:nvSpPr>
        <xdr:spPr>
          <a:xfrm>
            <a:off x="4193177" y="10171611"/>
            <a:ext cx="113211" cy="113211"/>
          </a:xfrm>
          <a:prstGeom prst="star5">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3</xdr:col>
      <xdr:colOff>7620</xdr:colOff>
      <xdr:row>19</xdr:row>
      <xdr:rowOff>3506</xdr:rowOff>
    </xdr:from>
    <xdr:to>
      <xdr:col>4</xdr:col>
      <xdr:colOff>7620</xdr:colOff>
      <xdr:row>20</xdr:row>
      <xdr:rowOff>132122</xdr:rowOff>
    </xdr:to>
    <xdr:sp macro="" textlink="">
      <xdr:nvSpPr>
        <xdr:cNvPr id="37" name="TextBox 24">
          <a:extLst>
            <a:ext uri="{FF2B5EF4-FFF2-40B4-BE49-F238E27FC236}">
              <a16:creationId xmlns:a16="http://schemas.microsoft.com/office/drawing/2014/main" id="{45992A56-8A05-43DE-8757-1A5FF4A3F8B8}"/>
            </a:ext>
          </a:extLst>
        </xdr:cNvPr>
        <xdr:cNvSpPr txBox="1"/>
      </xdr:nvSpPr>
      <xdr:spPr>
        <a:xfrm>
          <a:off x="1836420" y="3478226"/>
          <a:ext cx="60960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rgbClr val="212743"/>
              </a:solidFill>
            </a:rPr>
            <a:t>Goals</a:t>
          </a:r>
          <a:endParaRPr lang="ru-RU" sz="1000" b="1">
            <a:solidFill>
              <a:srgbClr val="212743"/>
            </a:solidFill>
          </a:endParaRPr>
        </a:p>
      </xdr:txBody>
    </xdr:sp>
    <xdr:clientData/>
  </xdr:twoCellAnchor>
  <xdr:twoCellAnchor>
    <xdr:from>
      <xdr:col>3</xdr:col>
      <xdr:colOff>83820</xdr:colOff>
      <xdr:row>20</xdr:row>
      <xdr:rowOff>152400</xdr:rowOff>
    </xdr:from>
    <xdr:to>
      <xdr:col>7</xdr:col>
      <xdr:colOff>22860</xdr:colOff>
      <xdr:row>21</xdr:row>
      <xdr:rowOff>60960</xdr:rowOff>
    </xdr:to>
    <xdr:sp macro="" textlink="">
      <xdr:nvSpPr>
        <xdr:cNvPr id="38" name="Rectangle: Rounded Corners 37">
          <a:extLst>
            <a:ext uri="{FF2B5EF4-FFF2-40B4-BE49-F238E27FC236}">
              <a16:creationId xmlns:a16="http://schemas.microsoft.com/office/drawing/2014/main" id="{405699F1-8C69-408E-99F8-132DF08F7C0A}"/>
            </a:ext>
          </a:extLst>
        </xdr:cNvPr>
        <xdr:cNvSpPr/>
      </xdr:nvSpPr>
      <xdr:spPr>
        <a:xfrm>
          <a:off x="1912620" y="3810000"/>
          <a:ext cx="2377440" cy="91440"/>
        </a:xfrm>
        <a:prstGeom prst="roundRect">
          <a:avLst>
            <a:gd name="adj" fmla="val 50000"/>
          </a:avLst>
        </a:prstGeom>
        <a:solidFill>
          <a:srgbClr val="DDE6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510540</xdr:colOff>
      <xdr:row>20</xdr:row>
      <xdr:rowOff>13025</xdr:rowOff>
    </xdr:from>
    <xdr:to>
      <xdr:col>7</xdr:col>
      <xdr:colOff>43315</xdr:colOff>
      <xdr:row>22</xdr:row>
      <xdr:rowOff>13025</xdr:rowOff>
    </xdr:to>
    <xdr:graphicFrame macro="">
      <xdr:nvGraphicFramePr>
        <xdr:cNvPr id="39" name="Chart 38">
          <a:extLst>
            <a:ext uri="{FF2B5EF4-FFF2-40B4-BE49-F238E27FC236}">
              <a16:creationId xmlns:a16="http://schemas.microsoft.com/office/drawing/2014/main" id="{F5643663-0EA7-45E7-8CEE-5A188F6E6C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518160</xdr:colOff>
      <xdr:row>19</xdr:row>
      <xdr:rowOff>3506</xdr:rowOff>
    </xdr:from>
    <xdr:to>
      <xdr:col>6</xdr:col>
      <xdr:colOff>254000</xdr:colOff>
      <xdr:row>20</xdr:row>
      <xdr:rowOff>132122</xdr:rowOff>
    </xdr:to>
    <xdr:sp macro="" textlink="Processing!I6">
      <xdr:nvSpPr>
        <xdr:cNvPr id="40" name="TextBox 24">
          <a:extLst>
            <a:ext uri="{FF2B5EF4-FFF2-40B4-BE49-F238E27FC236}">
              <a16:creationId xmlns:a16="http://schemas.microsoft.com/office/drawing/2014/main" id="{CC938742-68D2-47CE-8B81-1D56B9E23003}"/>
            </a:ext>
          </a:extLst>
        </xdr:cNvPr>
        <xdr:cNvSpPr txBox="1"/>
      </xdr:nvSpPr>
      <xdr:spPr>
        <a:xfrm>
          <a:off x="2346960" y="3478226"/>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4C10F0C1-3F5D-420E-BC8D-FF49EFCF1F6F}" type="TxLink">
            <a:rPr lang="en-US" sz="1400" b="1" i="0" u="none" strike="noStrike">
              <a:solidFill>
                <a:srgbClr val="000000"/>
              </a:solidFill>
              <a:latin typeface="Aptos Narrow"/>
            </a:rPr>
            <a:pPr/>
            <a:t>$13 441 / $12 500</a:t>
          </a:fld>
          <a:endParaRPr lang="ru-RU" sz="1100" b="1">
            <a:solidFill>
              <a:srgbClr val="212743"/>
            </a:solidFill>
          </a:endParaRPr>
        </a:p>
      </xdr:txBody>
    </xdr:sp>
    <xdr:clientData/>
  </xdr:twoCellAnchor>
  <xdr:twoCellAnchor>
    <xdr:from>
      <xdr:col>6</xdr:col>
      <xdr:colOff>91440</xdr:colOff>
      <xdr:row>19</xdr:row>
      <xdr:rowOff>3506</xdr:rowOff>
    </xdr:from>
    <xdr:to>
      <xdr:col>7</xdr:col>
      <xdr:colOff>91440</xdr:colOff>
      <xdr:row>20</xdr:row>
      <xdr:rowOff>132122</xdr:rowOff>
    </xdr:to>
    <xdr:sp macro="" textlink="Processing!E6">
      <xdr:nvSpPr>
        <xdr:cNvPr id="41" name="TextBox 24">
          <a:extLst>
            <a:ext uri="{FF2B5EF4-FFF2-40B4-BE49-F238E27FC236}">
              <a16:creationId xmlns:a16="http://schemas.microsoft.com/office/drawing/2014/main" id="{424E5FFA-858E-4E80-B64D-284EB8643B17}"/>
            </a:ext>
          </a:extLst>
        </xdr:cNvPr>
        <xdr:cNvSpPr txBox="1"/>
      </xdr:nvSpPr>
      <xdr:spPr>
        <a:xfrm>
          <a:off x="3749040" y="3478226"/>
          <a:ext cx="609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4B89E4F-5248-4A98-9423-700A7813FCAE}" type="TxLink">
            <a:rPr lang="en-US" sz="1400" b="1" i="0" u="none" strike="noStrike">
              <a:solidFill>
                <a:srgbClr val="000000"/>
              </a:solidFill>
              <a:latin typeface="Aptos Narrow"/>
            </a:rPr>
            <a:pPr algn="r"/>
            <a:t>109%</a:t>
          </a:fld>
          <a:endParaRPr lang="ru-RU" sz="1100" b="1">
            <a:solidFill>
              <a:srgbClr val="212743"/>
            </a:solidFill>
          </a:endParaRPr>
        </a:p>
      </xdr:txBody>
    </xdr:sp>
    <xdr:clientData/>
  </xdr:twoCellAnchor>
  <xdr:twoCellAnchor>
    <xdr:from>
      <xdr:col>4</xdr:col>
      <xdr:colOff>76200</xdr:colOff>
      <xdr:row>22</xdr:row>
      <xdr:rowOff>3810</xdr:rowOff>
    </xdr:from>
    <xdr:to>
      <xdr:col>6</xdr:col>
      <xdr:colOff>175260</xdr:colOff>
      <xdr:row>23</xdr:row>
      <xdr:rowOff>85490</xdr:rowOff>
    </xdr:to>
    <xdr:sp macro="" textlink="Processing!I2">
      <xdr:nvSpPr>
        <xdr:cNvPr id="42" name="TextBox 24">
          <a:extLst>
            <a:ext uri="{FF2B5EF4-FFF2-40B4-BE49-F238E27FC236}">
              <a16:creationId xmlns:a16="http://schemas.microsoft.com/office/drawing/2014/main" id="{2427B41E-E689-4BED-A8F6-C0611D58FB9B}"/>
            </a:ext>
          </a:extLst>
        </xdr:cNvPr>
        <xdr:cNvSpPr txBox="1"/>
      </xdr:nvSpPr>
      <xdr:spPr>
        <a:xfrm>
          <a:off x="2514600" y="4027170"/>
          <a:ext cx="1318260"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D1F7E3E8-CF91-4FF1-900C-1949152EBB92}" type="TxLink">
            <a:rPr lang="en-US" sz="1100" b="0" i="0" u="none" strike="noStrike">
              <a:solidFill>
                <a:srgbClr val="747FA4"/>
              </a:solidFill>
              <a:latin typeface="Aptos Narrow"/>
            </a:rPr>
            <a:pPr/>
            <a:t>$3 958 / $3 500</a:t>
          </a:fld>
          <a:endParaRPr lang="ru-RU" sz="1100" b="1">
            <a:solidFill>
              <a:srgbClr val="747FA4"/>
            </a:solidFill>
          </a:endParaRPr>
        </a:p>
      </xdr:txBody>
    </xdr:sp>
    <xdr:clientData/>
  </xdr:twoCellAnchor>
  <xdr:twoCellAnchor>
    <xdr:from>
      <xdr:col>6</xdr:col>
      <xdr:colOff>53340</xdr:colOff>
      <xdr:row>22</xdr:row>
      <xdr:rowOff>3810</xdr:rowOff>
    </xdr:from>
    <xdr:to>
      <xdr:col>7</xdr:col>
      <xdr:colOff>53340</xdr:colOff>
      <xdr:row>23</xdr:row>
      <xdr:rowOff>85490</xdr:rowOff>
    </xdr:to>
    <xdr:sp macro="" textlink="Processing!E2">
      <xdr:nvSpPr>
        <xdr:cNvPr id="43" name="TextBox 24">
          <a:extLst>
            <a:ext uri="{FF2B5EF4-FFF2-40B4-BE49-F238E27FC236}">
              <a16:creationId xmlns:a16="http://schemas.microsoft.com/office/drawing/2014/main" id="{97FA71C4-9AB5-4871-8A24-7B7720D44FB6}"/>
            </a:ext>
          </a:extLst>
        </xdr:cNvPr>
        <xdr:cNvSpPr txBox="1"/>
      </xdr:nvSpPr>
      <xdr:spPr>
        <a:xfrm>
          <a:off x="3710940" y="402717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2E8F1427-D4C9-414A-9857-F8D7D4C19714}" type="TxLink">
            <a:rPr lang="en-US" sz="1100" b="0" i="0" u="none" strike="noStrike">
              <a:solidFill>
                <a:srgbClr val="747FA4"/>
              </a:solidFill>
              <a:latin typeface="Aptos Narrow"/>
            </a:rPr>
            <a:pPr algn="r"/>
            <a:t>113%</a:t>
          </a:fld>
          <a:endParaRPr lang="ru-RU" sz="1100" b="0">
            <a:solidFill>
              <a:srgbClr val="747FA4"/>
            </a:solidFill>
          </a:endParaRPr>
        </a:p>
      </xdr:txBody>
    </xdr:sp>
    <xdr:clientData/>
  </xdr:twoCellAnchor>
  <xdr:twoCellAnchor>
    <xdr:from>
      <xdr:col>4</xdr:col>
      <xdr:colOff>76200</xdr:colOff>
      <xdr:row>23</xdr:row>
      <xdr:rowOff>87630</xdr:rowOff>
    </xdr:from>
    <xdr:to>
      <xdr:col>6</xdr:col>
      <xdr:colOff>175260</xdr:colOff>
      <xdr:row>24</xdr:row>
      <xdr:rowOff>169310</xdr:rowOff>
    </xdr:to>
    <xdr:sp macro="" textlink="Processing!I3">
      <xdr:nvSpPr>
        <xdr:cNvPr id="44" name="TextBox 24">
          <a:extLst>
            <a:ext uri="{FF2B5EF4-FFF2-40B4-BE49-F238E27FC236}">
              <a16:creationId xmlns:a16="http://schemas.microsoft.com/office/drawing/2014/main" id="{95800494-D740-429E-878B-4816654A5029}"/>
            </a:ext>
          </a:extLst>
        </xdr:cNvPr>
        <xdr:cNvSpPr txBox="1"/>
      </xdr:nvSpPr>
      <xdr:spPr>
        <a:xfrm>
          <a:off x="2514600" y="4293870"/>
          <a:ext cx="13182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FB95C1C-B5D0-492C-91D6-08BB610D80FD}" type="TxLink">
            <a:rPr lang="en-US" sz="1100" b="0" i="0" u="none" strike="noStrike" kern="1200">
              <a:solidFill>
                <a:srgbClr val="747FA4"/>
              </a:solidFill>
              <a:latin typeface="Aptos Narrow"/>
              <a:ea typeface="+mn-ea"/>
              <a:cs typeface="+mn-cs"/>
            </a:rPr>
            <a:pPr marL="0" indent="0" algn="l" defTabSz="914400" rtl="0" eaLnBrk="1" latinLnBrk="0" hangingPunct="1"/>
            <a:t>$3 905 / $4 000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23</xdr:row>
      <xdr:rowOff>87630</xdr:rowOff>
    </xdr:from>
    <xdr:to>
      <xdr:col>7</xdr:col>
      <xdr:colOff>53340</xdr:colOff>
      <xdr:row>24</xdr:row>
      <xdr:rowOff>169310</xdr:rowOff>
    </xdr:to>
    <xdr:sp macro="" textlink="Processing!E3">
      <xdr:nvSpPr>
        <xdr:cNvPr id="45" name="TextBox 24">
          <a:extLst>
            <a:ext uri="{FF2B5EF4-FFF2-40B4-BE49-F238E27FC236}">
              <a16:creationId xmlns:a16="http://schemas.microsoft.com/office/drawing/2014/main" id="{16092C63-45DF-43A4-8F5D-283999FF6F9E}"/>
            </a:ext>
          </a:extLst>
        </xdr:cNvPr>
        <xdr:cNvSpPr txBox="1"/>
      </xdr:nvSpPr>
      <xdr:spPr>
        <a:xfrm>
          <a:off x="3710940" y="429387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73F6BEAA-DB82-42AA-AA13-5881AB3B9D2C}" type="TxLink">
            <a:rPr lang="en-US" sz="1100" b="0" i="0" u="none" strike="noStrike" kern="1200">
              <a:solidFill>
                <a:srgbClr val="747FA4"/>
              </a:solidFill>
              <a:latin typeface="Aptos Narrow"/>
              <a:ea typeface="+mn-ea"/>
              <a:cs typeface="+mn-cs"/>
            </a:rPr>
            <a:pPr marL="0" indent="0" algn="r" defTabSz="914400" rtl="0" eaLnBrk="1" latinLnBrk="0" hangingPunct="1"/>
            <a:t>98%</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24</xdr:row>
      <xdr:rowOff>171450</xdr:rowOff>
    </xdr:from>
    <xdr:to>
      <xdr:col>6</xdr:col>
      <xdr:colOff>175260</xdr:colOff>
      <xdr:row>26</xdr:row>
      <xdr:rowOff>70250</xdr:rowOff>
    </xdr:to>
    <xdr:sp macro="" textlink="Processing!I4">
      <xdr:nvSpPr>
        <xdr:cNvPr id="46" name="TextBox 24">
          <a:extLst>
            <a:ext uri="{FF2B5EF4-FFF2-40B4-BE49-F238E27FC236}">
              <a16:creationId xmlns:a16="http://schemas.microsoft.com/office/drawing/2014/main" id="{1B1B9D4E-6B07-447E-996F-6646FC2351D8}"/>
            </a:ext>
          </a:extLst>
        </xdr:cNvPr>
        <xdr:cNvSpPr txBox="1"/>
      </xdr:nvSpPr>
      <xdr:spPr>
        <a:xfrm>
          <a:off x="2514600" y="4560570"/>
          <a:ext cx="13182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3CB52C3-BE9D-4DED-8DF5-C1585FE46FAC}" type="TxLink">
            <a:rPr lang="en-US" sz="1100" b="0" i="0" u="none" strike="noStrike" kern="1200">
              <a:solidFill>
                <a:srgbClr val="747FA4"/>
              </a:solidFill>
              <a:latin typeface="Aptos Narrow"/>
              <a:ea typeface="+mn-ea"/>
              <a:cs typeface="+mn-cs"/>
            </a:rPr>
            <a:pPr marL="0" indent="0" algn="l" defTabSz="914400" rtl="0" eaLnBrk="1" latinLnBrk="0" hangingPunct="1"/>
            <a:t>$3 179 / $3 000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24</xdr:row>
      <xdr:rowOff>171450</xdr:rowOff>
    </xdr:from>
    <xdr:to>
      <xdr:col>7</xdr:col>
      <xdr:colOff>53340</xdr:colOff>
      <xdr:row>26</xdr:row>
      <xdr:rowOff>70250</xdr:rowOff>
    </xdr:to>
    <xdr:sp macro="" textlink="Processing!E4">
      <xdr:nvSpPr>
        <xdr:cNvPr id="47" name="TextBox 24">
          <a:extLst>
            <a:ext uri="{FF2B5EF4-FFF2-40B4-BE49-F238E27FC236}">
              <a16:creationId xmlns:a16="http://schemas.microsoft.com/office/drawing/2014/main" id="{43501E9C-AEFE-431D-B512-5DD3182A793A}"/>
            </a:ext>
          </a:extLst>
        </xdr:cNvPr>
        <xdr:cNvSpPr txBox="1"/>
      </xdr:nvSpPr>
      <xdr:spPr>
        <a:xfrm>
          <a:off x="3710940" y="456057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FDEE92D6-F7A1-48F3-9851-C8A567273780}" type="TxLink">
            <a:rPr lang="en-US" sz="1100" b="0" i="0" u="none" strike="noStrike" kern="1200">
              <a:solidFill>
                <a:srgbClr val="747FA4"/>
              </a:solidFill>
              <a:latin typeface="Aptos Narrow"/>
              <a:ea typeface="+mn-ea"/>
              <a:cs typeface="+mn-cs"/>
            </a:rPr>
            <a:pPr marL="0" indent="0" algn="r" defTabSz="914400" rtl="0" eaLnBrk="1" latinLnBrk="0" hangingPunct="1"/>
            <a:t>106%</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26</xdr:row>
      <xdr:rowOff>80010</xdr:rowOff>
    </xdr:from>
    <xdr:to>
      <xdr:col>6</xdr:col>
      <xdr:colOff>175260</xdr:colOff>
      <xdr:row>27</xdr:row>
      <xdr:rowOff>161690</xdr:rowOff>
    </xdr:to>
    <xdr:sp macro="" textlink="Processing!I5">
      <xdr:nvSpPr>
        <xdr:cNvPr id="48" name="TextBox 24">
          <a:extLst>
            <a:ext uri="{FF2B5EF4-FFF2-40B4-BE49-F238E27FC236}">
              <a16:creationId xmlns:a16="http://schemas.microsoft.com/office/drawing/2014/main" id="{C3880D4E-281A-442F-A107-C9AC40BAA56F}"/>
            </a:ext>
          </a:extLst>
        </xdr:cNvPr>
        <xdr:cNvSpPr txBox="1"/>
      </xdr:nvSpPr>
      <xdr:spPr>
        <a:xfrm>
          <a:off x="2514600" y="4834890"/>
          <a:ext cx="13182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3E6F8FB-2AE7-4CE4-9E41-15CFB4159DE9}" type="TxLink">
            <a:rPr lang="en-US" sz="1100" b="0" i="0" u="none" strike="noStrike" kern="1200">
              <a:solidFill>
                <a:srgbClr val="747FA4"/>
              </a:solidFill>
              <a:latin typeface="Aptos Narrow"/>
              <a:ea typeface="+mn-ea"/>
              <a:cs typeface="+mn-cs"/>
            </a:rPr>
            <a:pPr marL="0" indent="0" algn="l" defTabSz="914400" rtl="0" eaLnBrk="1" latinLnBrk="0" hangingPunct="1"/>
            <a:t>$2 399 / $2 000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26</xdr:row>
      <xdr:rowOff>80010</xdr:rowOff>
    </xdr:from>
    <xdr:to>
      <xdr:col>7</xdr:col>
      <xdr:colOff>53340</xdr:colOff>
      <xdr:row>27</xdr:row>
      <xdr:rowOff>161690</xdr:rowOff>
    </xdr:to>
    <xdr:sp macro="" textlink="Processing!E5">
      <xdr:nvSpPr>
        <xdr:cNvPr id="49" name="TextBox 24">
          <a:extLst>
            <a:ext uri="{FF2B5EF4-FFF2-40B4-BE49-F238E27FC236}">
              <a16:creationId xmlns:a16="http://schemas.microsoft.com/office/drawing/2014/main" id="{C6837C69-6880-4881-8F48-1B8F3431E4DB}"/>
            </a:ext>
          </a:extLst>
        </xdr:cNvPr>
        <xdr:cNvSpPr txBox="1"/>
      </xdr:nvSpPr>
      <xdr:spPr>
        <a:xfrm>
          <a:off x="3710940" y="483489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FF21445-4461-4550-BD29-367C03A06B31}" type="TxLink">
            <a:rPr lang="en-US" sz="1100" b="0" i="0" u="none" strike="noStrike" kern="1200">
              <a:solidFill>
                <a:srgbClr val="747FA4"/>
              </a:solidFill>
              <a:latin typeface="Aptos Narrow"/>
              <a:ea typeface="+mn-ea"/>
              <a:cs typeface="+mn-cs"/>
            </a:rPr>
            <a:pPr marL="0" indent="0" algn="r" defTabSz="914400" rtl="0" eaLnBrk="1" latinLnBrk="0" hangingPunct="1"/>
            <a:t>120%</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99060</xdr:colOff>
      <xdr:row>6</xdr:row>
      <xdr:rowOff>175474</xdr:rowOff>
    </xdr:from>
    <xdr:to>
      <xdr:col>6</xdr:col>
      <xdr:colOff>444500</xdr:colOff>
      <xdr:row>9</xdr:row>
      <xdr:rowOff>32266</xdr:rowOff>
    </xdr:to>
    <xdr:sp macro="" textlink="Processing!F15">
      <xdr:nvSpPr>
        <xdr:cNvPr id="50" name="TextBox 20">
          <a:extLst>
            <a:ext uri="{FF2B5EF4-FFF2-40B4-BE49-F238E27FC236}">
              <a16:creationId xmlns:a16="http://schemas.microsoft.com/office/drawing/2014/main" id="{01596B0E-FA2B-4C1F-90B1-7F742D2B6566}"/>
            </a:ext>
          </a:extLst>
        </xdr:cNvPr>
        <xdr:cNvSpPr txBox="1"/>
      </xdr:nvSpPr>
      <xdr:spPr>
        <a:xfrm>
          <a:off x="2537460" y="1272754"/>
          <a:ext cx="1564640" cy="40543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06FBA9-18F2-41BC-BEA1-5CC4FB18A1FF}" type="TxLink">
            <a:rPr lang="en-US" sz="2000" b="1" i="0" u="none" strike="noStrike" kern="1200">
              <a:solidFill>
                <a:schemeClr val="bg1"/>
              </a:solidFill>
              <a:latin typeface="+mn-lt"/>
              <a:ea typeface="+mn-ea"/>
              <a:cs typeface="+mn-cs"/>
            </a:rPr>
            <a:pPr marL="0" indent="0" algn="l" defTabSz="914400" rtl="0" eaLnBrk="1" latinLnBrk="0" hangingPunct="1"/>
            <a:t> $3,171 </a:t>
          </a:fld>
          <a:endParaRPr lang="ru-RU" sz="2000" b="1" kern="1200">
            <a:solidFill>
              <a:schemeClr val="bg1"/>
            </a:solidFill>
            <a:latin typeface="+mn-lt"/>
            <a:ea typeface="+mn-ea"/>
            <a:cs typeface="+mn-cs"/>
          </a:endParaRPr>
        </a:p>
      </xdr:txBody>
    </xdr:sp>
    <xdr:clientData/>
  </xdr:twoCellAnchor>
  <xdr:twoCellAnchor>
    <xdr:from>
      <xdr:col>6</xdr:col>
      <xdr:colOff>56441</xdr:colOff>
      <xdr:row>9</xdr:row>
      <xdr:rowOff>90750</xdr:rowOff>
    </xdr:from>
    <xdr:to>
      <xdr:col>7</xdr:col>
      <xdr:colOff>178361</xdr:colOff>
      <xdr:row>13</xdr:row>
      <xdr:rowOff>90750</xdr:rowOff>
    </xdr:to>
    <xdr:graphicFrame macro="">
      <xdr:nvGraphicFramePr>
        <xdr:cNvPr id="51" name="Chart 50">
          <a:extLst>
            <a:ext uri="{FF2B5EF4-FFF2-40B4-BE49-F238E27FC236}">
              <a16:creationId xmlns:a16="http://schemas.microsoft.com/office/drawing/2014/main" id="{478C344C-721E-4EC4-A86E-A0E0D38872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152730</xdr:colOff>
      <xdr:row>10</xdr:row>
      <xdr:rowOff>141350</xdr:rowOff>
    </xdr:from>
    <xdr:to>
      <xdr:col>7</xdr:col>
      <xdr:colOff>97312</xdr:colOff>
      <xdr:row>12</xdr:row>
      <xdr:rowOff>40150</xdr:rowOff>
    </xdr:to>
    <xdr:sp macro="" textlink="Processing!E8">
      <xdr:nvSpPr>
        <xdr:cNvPr id="52" name="TextBox 24">
          <a:extLst>
            <a:ext uri="{FF2B5EF4-FFF2-40B4-BE49-F238E27FC236}">
              <a16:creationId xmlns:a16="http://schemas.microsoft.com/office/drawing/2014/main" id="{8F7CD2B6-DCA6-4815-883C-0695D8C1DFB8}"/>
            </a:ext>
          </a:extLst>
        </xdr:cNvPr>
        <xdr:cNvSpPr txBox="1"/>
      </xdr:nvSpPr>
      <xdr:spPr>
        <a:xfrm>
          <a:off x="3810330" y="1970150"/>
          <a:ext cx="554182"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1B34451-B5B3-4467-AFB8-D3FBD262112F}" type="TxLink">
            <a:rPr lang="en-US" sz="1100" b="0" i="0" u="none" strike="noStrike">
              <a:solidFill>
                <a:srgbClr val="BFDBFF"/>
              </a:solidFill>
              <a:latin typeface="Aptos Narrow"/>
            </a:rPr>
            <a:pPr algn="ctr"/>
            <a:t>18%</a:t>
          </a:fld>
          <a:endParaRPr lang="ru-RU" sz="1100" b="0">
            <a:solidFill>
              <a:srgbClr val="BFDBFF"/>
            </a:solidFill>
          </a:endParaRPr>
        </a:p>
      </xdr:txBody>
    </xdr:sp>
    <xdr:clientData/>
  </xdr:twoCellAnchor>
  <xdr:twoCellAnchor>
    <xdr:from>
      <xdr:col>4</xdr:col>
      <xdr:colOff>444935</xdr:colOff>
      <xdr:row>10</xdr:row>
      <xdr:rowOff>140912</xdr:rowOff>
    </xdr:from>
    <xdr:to>
      <xdr:col>6</xdr:col>
      <xdr:colOff>137160</xdr:colOff>
      <xdr:row>12</xdr:row>
      <xdr:rowOff>39712</xdr:rowOff>
    </xdr:to>
    <xdr:sp macro="" textlink="Processing!D8">
      <xdr:nvSpPr>
        <xdr:cNvPr id="53" name="TextBox 21">
          <a:extLst>
            <a:ext uri="{FF2B5EF4-FFF2-40B4-BE49-F238E27FC236}">
              <a16:creationId xmlns:a16="http://schemas.microsoft.com/office/drawing/2014/main" id="{FCD71C18-2FC2-42A3-9CF3-C83A5196E1DC}"/>
            </a:ext>
          </a:extLst>
        </xdr:cNvPr>
        <xdr:cNvSpPr txBox="1"/>
      </xdr:nvSpPr>
      <xdr:spPr>
        <a:xfrm>
          <a:off x="2883335" y="1969712"/>
          <a:ext cx="911425"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98D99B6-61F2-4F2E-9340-124C2D7BEA0E}" type="TxLink">
            <a:rPr lang="en-US" sz="1100" b="0" i="0" u="none" strike="noStrike">
              <a:solidFill>
                <a:srgbClr val="BFDBFF"/>
              </a:solidFill>
              <a:latin typeface="Aptos Narrow"/>
            </a:rPr>
            <a:pPr algn="r"/>
            <a:t>Budget Load</a:t>
          </a:fld>
          <a:endParaRPr lang="ru-RU" sz="1000" b="1">
            <a:solidFill>
              <a:srgbClr val="BFDBFF"/>
            </a:solidFill>
          </a:endParaRPr>
        </a:p>
      </xdr:txBody>
    </xdr:sp>
    <xdr:clientData/>
  </xdr:twoCellAnchor>
  <xdr:twoCellAnchor>
    <xdr:from>
      <xdr:col>5</xdr:col>
      <xdr:colOff>441960</xdr:colOff>
      <xdr:row>31</xdr:row>
      <xdr:rowOff>117806</xdr:rowOff>
    </xdr:from>
    <xdr:to>
      <xdr:col>6</xdr:col>
      <xdr:colOff>533400</xdr:colOff>
      <xdr:row>33</xdr:row>
      <xdr:rowOff>16606</xdr:rowOff>
    </xdr:to>
    <xdr:sp macro="" textlink="Processing!E31">
      <xdr:nvSpPr>
        <xdr:cNvPr id="55" name="TextBox 24">
          <a:extLst>
            <a:ext uri="{FF2B5EF4-FFF2-40B4-BE49-F238E27FC236}">
              <a16:creationId xmlns:a16="http://schemas.microsoft.com/office/drawing/2014/main" id="{CAE72AEE-AD39-41F8-9CCC-ABC1181549B3}"/>
            </a:ext>
          </a:extLst>
        </xdr:cNvPr>
        <xdr:cNvSpPr txBox="1"/>
      </xdr:nvSpPr>
      <xdr:spPr>
        <a:xfrm>
          <a:off x="3489960" y="5787086"/>
          <a:ext cx="7010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35C6536-70AD-4935-910D-D3C11E64DBC4}" type="TxLink">
            <a:rPr lang="en-US" sz="1100" b="0" i="0" u="none" strike="noStrike" kern="1200">
              <a:solidFill>
                <a:srgbClr val="01EFFA"/>
              </a:solidFill>
              <a:latin typeface="Aptos Narrow"/>
              <a:ea typeface="+mn-ea"/>
              <a:cs typeface="+mn-cs"/>
            </a:rPr>
            <a:pPr marL="0" indent="0" algn="r" defTabSz="914400" rtl="0" eaLnBrk="1" latinLnBrk="0" hangingPunct="1"/>
            <a:t> </a:t>
          </a:fld>
          <a:endParaRPr lang="ru-RU" sz="1400" b="0" kern="1200">
            <a:solidFill>
              <a:srgbClr val="01EFFA"/>
            </a:solidFill>
            <a:latin typeface="+mn-lt"/>
            <a:ea typeface="+mn-ea"/>
            <a:cs typeface="+mn-cs"/>
          </a:endParaRPr>
        </a:p>
      </xdr:txBody>
    </xdr:sp>
    <xdr:clientData/>
  </xdr:twoCellAnchor>
  <xdr:twoCellAnchor>
    <xdr:from>
      <xdr:col>2</xdr:col>
      <xdr:colOff>491490</xdr:colOff>
      <xdr:row>31</xdr:row>
      <xdr:rowOff>60960</xdr:rowOff>
    </xdr:from>
    <xdr:to>
      <xdr:col>7</xdr:col>
      <xdr:colOff>278130</xdr:colOff>
      <xdr:row>40</xdr:row>
      <xdr:rowOff>15240</xdr:rowOff>
    </xdr:to>
    <xdr:grpSp>
      <xdr:nvGrpSpPr>
        <xdr:cNvPr id="56" name="Group 55">
          <a:extLst>
            <a:ext uri="{FF2B5EF4-FFF2-40B4-BE49-F238E27FC236}">
              <a16:creationId xmlns:a16="http://schemas.microsoft.com/office/drawing/2014/main" id="{2AF6824B-8A46-4C45-97AF-CAF70A49D2F6}"/>
            </a:ext>
          </a:extLst>
        </xdr:cNvPr>
        <xdr:cNvGrpSpPr/>
      </xdr:nvGrpSpPr>
      <xdr:grpSpPr>
        <a:xfrm>
          <a:off x="1672590" y="5966460"/>
          <a:ext cx="2739390" cy="1668780"/>
          <a:chOff x="6884670" y="5730240"/>
          <a:chExt cx="2834640" cy="1600200"/>
        </a:xfrm>
      </xdr:grpSpPr>
      <xdr:sp macro="" textlink="">
        <xdr:nvSpPr>
          <xdr:cNvPr id="57" name="Rectangle: Rounded Corners 56">
            <a:extLst>
              <a:ext uri="{FF2B5EF4-FFF2-40B4-BE49-F238E27FC236}">
                <a16:creationId xmlns:a16="http://schemas.microsoft.com/office/drawing/2014/main" id="{35D984F7-5A89-2B36-7A83-F3B0114E7D92}"/>
              </a:ext>
            </a:extLst>
          </xdr:cNvPr>
          <xdr:cNvSpPr/>
        </xdr:nvSpPr>
        <xdr:spPr>
          <a:xfrm>
            <a:off x="6884670" y="5730240"/>
            <a:ext cx="2834640" cy="1600200"/>
          </a:xfrm>
          <a:prstGeom prst="roundRect">
            <a:avLst>
              <a:gd name="adj" fmla="val 14041"/>
            </a:avLst>
          </a:prstGeom>
          <a:gradFill flip="none" rotWithShape="1">
            <a:gsLst>
              <a:gs pos="0">
                <a:srgbClr val="212743"/>
              </a:gs>
              <a:gs pos="100000">
                <a:srgbClr val="202644"/>
              </a:gs>
            </a:gsLst>
            <a:lin ang="5400000" scaled="0"/>
            <a:tileRect/>
          </a:gradFill>
          <a:ln>
            <a:no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graphicFrame macro="">
        <xdr:nvGraphicFramePr>
          <xdr:cNvPr id="58" name="Chart 57">
            <a:extLst>
              <a:ext uri="{FF2B5EF4-FFF2-40B4-BE49-F238E27FC236}">
                <a16:creationId xmlns:a16="http://schemas.microsoft.com/office/drawing/2014/main" id="{0C0F352A-C466-46F8-EB88-D228658A0C78}"/>
              </a:ext>
            </a:extLst>
          </xdr:cNvPr>
          <xdr:cNvGraphicFramePr>
            <a:graphicFrameLocks/>
          </xdr:cNvGraphicFramePr>
        </xdr:nvGraphicFramePr>
        <xdr:xfrm>
          <a:off x="7010400" y="5943600"/>
          <a:ext cx="2552700" cy="1280160"/>
        </xdr:xfrm>
        <a:graphic>
          <a:graphicData uri="http://schemas.openxmlformats.org/drawingml/2006/chart">
            <c:chart xmlns:c="http://schemas.openxmlformats.org/drawingml/2006/chart" xmlns:r="http://schemas.openxmlformats.org/officeDocument/2006/relationships" r:id="rId13"/>
          </a:graphicData>
        </a:graphic>
      </xdr:graphicFrame>
      <xdr:sp macro="" textlink="Processing!N26">
        <xdr:nvSpPr>
          <xdr:cNvPr id="59" name="TextBox 24">
            <a:extLst>
              <a:ext uri="{FF2B5EF4-FFF2-40B4-BE49-F238E27FC236}">
                <a16:creationId xmlns:a16="http://schemas.microsoft.com/office/drawing/2014/main" id="{914A4700-D0C1-E65E-8A84-1E5E6190C00F}"/>
              </a:ext>
            </a:extLst>
          </xdr:cNvPr>
          <xdr:cNvSpPr txBox="1"/>
        </xdr:nvSpPr>
        <xdr:spPr>
          <a:xfrm>
            <a:off x="7010400" y="5764226"/>
            <a:ext cx="13792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097DD66-5465-44E4-AC5E-B599A849618D}" type="TxLink">
              <a:rPr lang="en-US" sz="1400" b="1" kern="1200">
                <a:solidFill>
                  <a:schemeClr val="bg1"/>
                </a:solidFill>
                <a:latin typeface="+mn-lt"/>
                <a:ea typeface="+mn-ea"/>
                <a:cs typeface="+mn-cs"/>
              </a:rPr>
              <a:pPr marL="0" indent="0" algn="l" defTabSz="914400" rtl="0" eaLnBrk="1" latinLnBrk="0" hangingPunct="1"/>
              <a:t>Annual Plans</a:t>
            </a:fld>
            <a:endParaRPr lang="ru-RU" sz="1400" b="1" kern="1200">
              <a:solidFill>
                <a:schemeClr val="bg1"/>
              </a:solidFill>
              <a:latin typeface="+mn-lt"/>
              <a:ea typeface="+mn-ea"/>
              <a:cs typeface="+mn-cs"/>
            </a:endParaRPr>
          </a:p>
        </xdr:txBody>
      </xdr:sp>
      <mc:AlternateContent xmlns:mc="http://schemas.openxmlformats.org/markup-compatibility/2006" xmlns:a14="http://schemas.microsoft.com/office/drawing/2010/main">
        <mc:Choice Requires="a14">
          <xdr:graphicFrame macro="">
            <xdr:nvGraphicFramePr>
              <xdr:cNvPr id="60" name="Year 8">
                <a:extLst>
                  <a:ext uri="{FF2B5EF4-FFF2-40B4-BE49-F238E27FC236}">
                    <a16:creationId xmlns:a16="http://schemas.microsoft.com/office/drawing/2014/main" id="{4CDC2130-C4DB-40C0-1829-38845A77A639}"/>
                  </a:ext>
                </a:extLst>
              </xdr:cNvPr>
              <xdr:cNvGraphicFramePr/>
            </xdr:nvGraphicFramePr>
            <xdr:xfrm>
              <a:off x="7239000" y="6934200"/>
              <a:ext cx="2377440" cy="356616"/>
            </xdr:xfrm>
            <a:graphic>
              <a:graphicData uri="http://schemas.microsoft.com/office/drawing/2010/slicer">
                <sle:slicer xmlns:sle="http://schemas.microsoft.com/office/drawing/2010/slicer" name="Year 8"/>
              </a:graphicData>
            </a:graphic>
          </xdr:graphicFrame>
        </mc:Choice>
        <mc:Fallback xmlns="">
          <xdr:sp macro="" textlink="">
            <xdr:nvSpPr>
              <xdr:cNvPr id="0" name=""/>
              <xdr:cNvSpPr>
                <a:spLocks noTextEdit="1"/>
              </xdr:cNvSpPr>
            </xdr:nvSpPr>
            <xdr:spPr>
              <a:xfrm>
                <a:off x="2065020" y="6934200"/>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editAs="oneCell">
    <xdr:from>
      <xdr:col>16</xdr:col>
      <xdr:colOff>464820</xdr:colOff>
      <xdr:row>2</xdr:row>
      <xdr:rowOff>38100</xdr:rowOff>
    </xdr:from>
    <xdr:to>
      <xdr:col>20</xdr:col>
      <xdr:colOff>403860</xdr:colOff>
      <xdr:row>4</xdr:row>
      <xdr:rowOff>38100</xdr:rowOff>
    </xdr:to>
    <mc:AlternateContent xmlns:mc="http://schemas.openxmlformats.org/markup-compatibility/2006" xmlns:a14="http://schemas.microsoft.com/office/drawing/2010/main">
      <mc:Choice Requires="a14">
        <xdr:graphicFrame macro="">
          <xdr:nvGraphicFramePr>
            <xdr:cNvPr id="61" name="Year 9">
              <a:extLst>
                <a:ext uri="{FF2B5EF4-FFF2-40B4-BE49-F238E27FC236}">
                  <a16:creationId xmlns:a16="http://schemas.microsoft.com/office/drawing/2014/main" id="{2FEC0572-2373-4993-A50B-DEC1FFFDFDD7}"/>
                </a:ext>
              </a:extLst>
            </xdr:cNvPr>
            <xdr:cNvGraphicFramePr/>
          </xdr:nvGraphicFramePr>
          <xdr:xfrm>
            <a:off x="0" y="0"/>
            <a:ext cx="0" cy="0"/>
          </xdr:xfrm>
          <a:graphic>
            <a:graphicData uri="http://schemas.microsoft.com/office/drawing/2010/slicer">
              <sle:slicer xmlns:sle="http://schemas.microsoft.com/office/drawing/2010/slicer" name="Year 9"/>
            </a:graphicData>
          </a:graphic>
        </xdr:graphicFrame>
      </mc:Choice>
      <mc:Fallback xmlns="">
        <xdr:sp macro="" textlink="">
          <xdr:nvSpPr>
            <xdr:cNvPr id="0" name=""/>
            <xdr:cNvSpPr>
              <a:spLocks noTextEdit="1"/>
            </xdr:cNvSpPr>
          </xdr:nvSpPr>
          <xdr:spPr>
            <a:xfrm>
              <a:off x="10218420" y="403860"/>
              <a:ext cx="2377440" cy="365760"/>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4</xdr:col>
      <xdr:colOff>256540</xdr:colOff>
      <xdr:row>16</xdr:row>
      <xdr:rowOff>142106</xdr:rowOff>
    </xdr:from>
    <xdr:to>
      <xdr:col>5</xdr:col>
      <xdr:colOff>388620</xdr:colOff>
      <xdr:row>18</xdr:row>
      <xdr:rowOff>3464</xdr:rowOff>
    </xdr:to>
    <xdr:sp macro="" textlink="Processing!H14">
      <xdr:nvSpPr>
        <xdr:cNvPr id="62" name="TextBox 23">
          <a:extLst>
            <a:ext uri="{FF2B5EF4-FFF2-40B4-BE49-F238E27FC236}">
              <a16:creationId xmlns:a16="http://schemas.microsoft.com/office/drawing/2014/main" id="{67F263D4-A498-4405-B115-BDAF2AC0BE92}"/>
            </a:ext>
          </a:extLst>
        </xdr:cNvPr>
        <xdr:cNvSpPr txBox="1"/>
      </xdr:nvSpPr>
      <xdr:spPr>
        <a:xfrm>
          <a:off x="2694940" y="3068186"/>
          <a:ext cx="741680" cy="227118"/>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1048B030-D77C-4E90-B246-C580D1DB5BFB}" type="TxLink">
            <a:rPr lang="en-US" sz="1000" b="1" i="0" u="none" strike="noStrike" kern="1200">
              <a:solidFill>
                <a:srgbClr val="66FFFF"/>
              </a:solidFill>
              <a:latin typeface="+mn-lt"/>
              <a:ea typeface="+mn-ea"/>
              <a:cs typeface="+mn-cs"/>
            </a:rPr>
            <a:pPr marL="0" indent="0" algn="l" defTabSz="914400" rtl="0" eaLnBrk="1" latinLnBrk="0" hangingPunct="1"/>
            <a:t>+$1.6k</a:t>
          </a:fld>
          <a:endParaRPr lang="ru-RU" sz="1000" b="1" kern="1200">
            <a:solidFill>
              <a:srgbClr val="66FFFF"/>
            </a:solidFill>
            <a:latin typeface="+mn-lt"/>
            <a:ea typeface="+mn-ea"/>
            <a:cs typeface="+mn-cs"/>
          </a:endParaRPr>
        </a:p>
      </xdr:txBody>
    </xdr:sp>
    <xdr:clientData/>
  </xdr:twoCellAnchor>
  <xdr:twoCellAnchor>
    <xdr:from>
      <xdr:col>3</xdr:col>
      <xdr:colOff>15240</xdr:colOff>
      <xdr:row>2</xdr:row>
      <xdr:rowOff>36467</xdr:rowOff>
    </xdr:from>
    <xdr:to>
      <xdr:col>3</xdr:col>
      <xdr:colOff>397894</xdr:colOff>
      <xdr:row>4</xdr:row>
      <xdr:rowOff>68580</xdr:rowOff>
    </xdr:to>
    <xdr:grpSp>
      <xdr:nvGrpSpPr>
        <xdr:cNvPr id="63" name="Group 62">
          <a:extLst>
            <a:ext uri="{FF2B5EF4-FFF2-40B4-BE49-F238E27FC236}">
              <a16:creationId xmlns:a16="http://schemas.microsoft.com/office/drawing/2014/main" id="{E1826A15-AAD3-4DD0-8DD2-6593391114B5}"/>
            </a:ext>
          </a:extLst>
        </xdr:cNvPr>
        <xdr:cNvGrpSpPr/>
      </xdr:nvGrpSpPr>
      <xdr:grpSpPr>
        <a:xfrm>
          <a:off x="1786890" y="417467"/>
          <a:ext cx="382654" cy="413113"/>
          <a:chOff x="259080" y="2584068"/>
          <a:chExt cx="995827" cy="1035432"/>
        </a:xfrm>
      </xdr:grpSpPr>
      <xdr:pic>
        <xdr:nvPicPr>
          <xdr:cNvPr id="64" name="Graphic 63" descr="Signal with solid fill">
            <a:extLst>
              <a:ext uri="{FF2B5EF4-FFF2-40B4-BE49-F238E27FC236}">
                <a16:creationId xmlns:a16="http://schemas.microsoft.com/office/drawing/2014/main" id="{720A6043-0C09-EC4C-EE57-5DA3F27E0566}"/>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259080" y="2705100"/>
            <a:ext cx="914400" cy="914400"/>
          </a:xfrm>
          <a:prstGeom prst="rect">
            <a:avLst/>
          </a:prstGeom>
        </xdr:spPr>
      </xdr:pic>
      <xdr:pic>
        <xdr:nvPicPr>
          <xdr:cNvPr id="65" name="Graphic 64" descr="Back with solid fill">
            <a:extLst>
              <a:ext uri="{FF2B5EF4-FFF2-40B4-BE49-F238E27FC236}">
                <a16:creationId xmlns:a16="http://schemas.microsoft.com/office/drawing/2014/main" id="{01B2D4AA-0FB5-66CF-D3D5-29EF02E5B4AE}"/>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rot="7316941">
            <a:off x="282739" y="2584068"/>
            <a:ext cx="972168" cy="972168"/>
          </a:xfrm>
          <a:prstGeom prst="rect">
            <a:avLst/>
          </a:prstGeom>
        </xdr:spPr>
      </xdr:pic>
      <xdr:pic>
        <xdr:nvPicPr>
          <xdr:cNvPr id="66" name="Graphic 65" descr="Flying Money with solid fill">
            <a:extLst>
              <a:ext uri="{FF2B5EF4-FFF2-40B4-BE49-F238E27FC236}">
                <a16:creationId xmlns:a16="http://schemas.microsoft.com/office/drawing/2014/main" id="{713A2838-D728-8462-4B3A-DC8DC659CBF8}"/>
              </a:ext>
            </a:extLst>
          </xdr:cNvPr>
          <xdr:cNvPicPr>
            <a:picLocks noChangeAspect="1"/>
          </xdr:cNvPicPr>
        </xdr:nvPicPr>
        <xdr:blipFill>
          <a:blip xmlns:r="http://schemas.openxmlformats.org/officeDocument/2006/relationships" r:embed="rId18">
            <a:extLst>
              <a:ext uri="{96DAC541-7B7A-43D3-8B79-37D633B846F1}">
                <asvg:svgBlip xmlns:asvg="http://schemas.microsoft.com/office/drawing/2016/SVG/main" r:embed="rId19"/>
              </a:ext>
            </a:extLst>
          </a:blip>
          <a:stretch>
            <a:fillRect/>
          </a:stretch>
        </xdr:blipFill>
        <xdr:spPr>
          <a:xfrm>
            <a:off x="259080" y="2667001"/>
            <a:ext cx="525780" cy="525781"/>
          </a:xfrm>
          <a:prstGeom prst="rect">
            <a:avLst/>
          </a:prstGeom>
        </xdr:spPr>
      </xdr:pic>
    </xdr:grpSp>
    <xdr:clientData/>
  </xdr:twoCellAnchor>
  <xdr:twoCellAnchor>
    <xdr:from>
      <xdr:col>3</xdr:col>
      <xdr:colOff>361406</xdr:colOff>
      <xdr:row>2</xdr:row>
      <xdr:rowOff>77289</xdr:rowOff>
    </xdr:from>
    <xdr:to>
      <xdr:col>6</xdr:col>
      <xdr:colOff>563880</xdr:colOff>
      <xdr:row>4</xdr:row>
      <xdr:rowOff>68580</xdr:rowOff>
    </xdr:to>
    <xdr:sp macro="" textlink="">
      <xdr:nvSpPr>
        <xdr:cNvPr id="67" name="TextBox 66">
          <a:extLst>
            <a:ext uri="{FF2B5EF4-FFF2-40B4-BE49-F238E27FC236}">
              <a16:creationId xmlns:a16="http://schemas.microsoft.com/office/drawing/2014/main" id="{CCF0636A-531B-4DFE-A723-7B0BF70E135A}"/>
            </a:ext>
          </a:extLst>
        </xdr:cNvPr>
        <xdr:cNvSpPr txBox="1"/>
      </xdr:nvSpPr>
      <xdr:spPr>
        <a:xfrm>
          <a:off x="2190206" y="443049"/>
          <a:ext cx="2031274" cy="357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pl-PL" sz="1800" b="1">
              <a:solidFill>
                <a:srgbClr val="BFFAFF"/>
              </a:solidFill>
            </a:rPr>
            <a:t>Personal Finance</a:t>
          </a:r>
          <a:endParaRPr lang="ru-RU" sz="1800" b="1">
            <a:solidFill>
              <a:srgbClr val="BFFAFF"/>
            </a:solidFill>
          </a:endParaRPr>
        </a:p>
      </xdr:txBody>
    </xdr:sp>
    <xdr:clientData/>
  </xdr:twoCellAnchor>
  <xdr:twoCellAnchor>
    <xdr:from>
      <xdr:col>7</xdr:col>
      <xdr:colOff>548640</xdr:colOff>
      <xdr:row>2</xdr:row>
      <xdr:rowOff>60960</xdr:rowOff>
    </xdr:from>
    <xdr:to>
      <xdr:col>9</xdr:col>
      <xdr:colOff>297180</xdr:colOff>
      <xdr:row>4</xdr:row>
      <xdr:rowOff>5542</xdr:rowOff>
    </xdr:to>
    <xdr:sp macro="" textlink="">
      <xdr:nvSpPr>
        <xdr:cNvPr id="68" name="Rectangle: Rounded Corners 67">
          <a:hlinkClick xmlns:r="http://schemas.openxmlformats.org/officeDocument/2006/relationships" r:id="rId20"/>
          <a:extLst>
            <a:ext uri="{FF2B5EF4-FFF2-40B4-BE49-F238E27FC236}">
              <a16:creationId xmlns:a16="http://schemas.microsoft.com/office/drawing/2014/main" id="{BBB86FCD-0E38-4D04-B206-8572248FF16D}"/>
            </a:ext>
          </a:extLst>
        </xdr:cNvPr>
        <xdr:cNvSpPr/>
      </xdr:nvSpPr>
      <xdr:spPr>
        <a:xfrm>
          <a:off x="4815840" y="426720"/>
          <a:ext cx="967740" cy="310342"/>
        </a:xfrm>
        <a:prstGeom prst="roundRect">
          <a:avLst>
            <a:gd name="adj" fmla="val 49653"/>
          </a:avLst>
        </a:prstGeom>
        <a:solidFill>
          <a:srgbClr val="212743"/>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BEFBFF"/>
              </a:solidFill>
              <a:effectLst/>
              <a:latin typeface="+mn-lt"/>
              <a:ea typeface="+mn-ea"/>
              <a:cs typeface="+mn-cs"/>
            </a:rPr>
            <a:t>Dashboard</a:t>
          </a:r>
          <a:endParaRPr lang="ru-RU" sz="1100" b="0">
            <a:solidFill>
              <a:srgbClr val="BEFBFF"/>
            </a:solidFill>
            <a:effectLst/>
            <a:latin typeface="+mn-lt"/>
            <a:ea typeface="+mn-ea"/>
            <a:cs typeface="+mn-cs"/>
          </a:endParaRPr>
        </a:p>
      </xdr:txBody>
    </xdr:sp>
    <xdr:clientData/>
  </xdr:twoCellAnchor>
  <xdr:twoCellAnchor>
    <xdr:from>
      <xdr:col>12</xdr:col>
      <xdr:colOff>45720</xdr:colOff>
      <xdr:row>2</xdr:row>
      <xdr:rowOff>60960</xdr:rowOff>
    </xdr:from>
    <xdr:to>
      <xdr:col>13</xdr:col>
      <xdr:colOff>403860</xdr:colOff>
      <xdr:row>4</xdr:row>
      <xdr:rowOff>5542</xdr:rowOff>
    </xdr:to>
    <xdr:sp macro="" textlink="">
      <xdr:nvSpPr>
        <xdr:cNvPr id="69" name="Rectangle: Rounded Corners 68">
          <a:hlinkClick xmlns:r="http://schemas.openxmlformats.org/officeDocument/2006/relationships" r:id="rId21"/>
          <a:extLst>
            <a:ext uri="{FF2B5EF4-FFF2-40B4-BE49-F238E27FC236}">
              <a16:creationId xmlns:a16="http://schemas.microsoft.com/office/drawing/2014/main" id="{0AC2578D-DC58-4A49-BDE4-7CBA5590615E}"/>
            </a:ext>
          </a:extLst>
        </xdr:cNvPr>
        <xdr:cNvSpPr/>
      </xdr:nvSpPr>
      <xdr:spPr>
        <a:xfrm>
          <a:off x="7360920" y="426720"/>
          <a:ext cx="967740" cy="310342"/>
        </a:xfrm>
        <a:prstGeom prst="roundRect">
          <a:avLst>
            <a:gd name="adj" fmla="val 49653"/>
          </a:avLst>
        </a:prstGeom>
        <a:solidFill>
          <a:srgbClr val="212743"/>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BEFBFF"/>
              </a:solidFill>
              <a:effectLst/>
              <a:latin typeface="+mn-lt"/>
              <a:ea typeface="+mn-ea"/>
              <a:cs typeface="+mn-cs"/>
            </a:rPr>
            <a:t>Costs</a:t>
          </a:r>
          <a:endParaRPr lang="ru-RU" sz="1100" b="0">
            <a:solidFill>
              <a:srgbClr val="BEFBFF"/>
            </a:solidFill>
            <a:effectLst/>
            <a:latin typeface="+mn-lt"/>
            <a:ea typeface="+mn-ea"/>
            <a:cs typeface="+mn-cs"/>
          </a:endParaRPr>
        </a:p>
      </xdr:txBody>
    </xdr:sp>
    <xdr:clientData/>
  </xdr:twoCellAnchor>
  <xdr:twoCellAnchor>
    <xdr:from>
      <xdr:col>9</xdr:col>
      <xdr:colOff>601980</xdr:colOff>
      <xdr:row>2</xdr:row>
      <xdr:rowOff>60960</xdr:rowOff>
    </xdr:from>
    <xdr:to>
      <xdr:col>11</xdr:col>
      <xdr:colOff>350520</xdr:colOff>
      <xdr:row>4</xdr:row>
      <xdr:rowOff>5542</xdr:rowOff>
    </xdr:to>
    <xdr:sp macro="" textlink="Processing!F26">
      <xdr:nvSpPr>
        <xdr:cNvPr id="70" name="Rectangle: Rounded Corners 69">
          <a:hlinkClick xmlns:r="http://schemas.openxmlformats.org/officeDocument/2006/relationships" r:id="rId22"/>
          <a:extLst>
            <a:ext uri="{FF2B5EF4-FFF2-40B4-BE49-F238E27FC236}">
              <a16:creationId xmlns:a16="http://schemas.microsoft.com/office/drawing/2014/main" id="{4225705D-EBA9-4E6F-AC10-C803CB7A4A58}"/>
            </a:ext>
          </a:extLst>
        </xdr:cNvPr>
        <xdr:cNvSpPr/>
      </xdr:nvSpPr>
      <xdr:spPr>
        <a:xfrm>
          <a:off x="6088380" y="426720"/>
          <a:ext cx="967740" cy="310342"/>
        </a:xfrm>
        <a:prstGeom prst="roundRect">
          <a:avLst>
            <a:gd name="adj" fmla="val 49653"/>
          </a:avLst>
        </a:prstGeom>
        <a:solidFill>
          <a:srgbClr val="212743"/>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F7ACD383-DBBD-41C1-8129-D552369CE456}" type="TxLink">
            <a:rPr lang="en-US" sz="1100" b="0" i="0" u="none" strike="noStrike">
              <a:solidFill>
                <a:srgbClr val="BEFBFF"/>
              </a:solidFill>
              <a:effectLst/>
              <a:latin typeface="+mn-lt"/>
              <a:ea typeface="+mn-ea"/>
              <a:cs typeface="+mn-cs"/>
            </a:rPr>
            <a:pPr marL="0" indent="0" algn="ctr" defTabSz="914400" rtl="0" eaLnBrk="1" latinLnBrk="0" hangingPunct="1"/>
            <a:t>Structure</a:t>
          </a:fld>
          <a:endParaRPr lang="ru-RU" sz="1100" b="0">
            <a:solidFill>
              <a:srgbClr val="BEFBFF"/>
            </a:solidFill>
            <a:effectLst/>
            <a:latin typeface="+mn-lt"/>
            <a:ea typeface="+mn-ea"/>
            <a:cs typeface="+mn-cs"/>
          </a:endParaRPr>
        </a:p>
      </xdr:txBody>
    </xdr:sp>
    <xdr:clientData/>
  </xdr:twoCellAnchor>
  <xdr:twoCellAnchor>
    <xdr:from>
      <xdr:col>14</xdr:col>
      <xdr:colOff>99060</xdr:colOff>
      <xdr:row>2</xdr:row>
      <xdr:rowOff>60960</xdr:rowOff>
    </xdr:from>
    <xdr:to>
      <xdr:col>15</xdr:col>
      <xdr:colOff>457200</xdr:colOff>
      <xdr:row>4</xdr:row>
      <xdr:rowOff>5542</xdr:rowOff>
    </xdr:to>
    <xdr:sp macro="" textlink="">
      <xdr:nvSpPr>
        <xdr:cNvPr id="71" name="Rectangle: Rounded Corners 70">
          <a:extLst>
            <a:ext uri="{FF2B5EF4-FFF2-40B4-BE49-F238E27FC236}">
              <a16:creationId xmlns:a16="http://schemas.microsoft.com/office/drawing/2014/main" id="{B35E080F-FB7B-49B8-8097-B81635E1DB0F}"/>
            </a:ext>
          </a:extLst>
        </xdr:cNvPr>
        <xdr:cNvSpPr/>
      </xdr:nvSpPr>
      <xdr:spPr>
        <a:xfrm>
          <a:off x="8633460" y="426720"/>
          <a:ext cx="967740" cy="310342"/>
        </a:xfrm>
        <a:prstGeom prst="roundRect">
          <a:avLst>
            <a:gd name="adj" fmla="val 49653"/>
          </a:avLst>
        </a:prstGeom>
        <a:gradFill flip="none" rotWithShape="1">
          <a:gsLst>
            <a:gs pos="18000">
              <a:srgbClr val="003760"/>
            </a:gs>
            <a:gs pos="90000">
              <a:srgbClr val="003964"/>
            </a:gs>
          </a:gsLst>
          <a:path path="circle">
            <a:fillToRect l="50000" t="-80000" r="50000" b="180000"/>
          </a:path>
          <a:tileRect/>
        </a:gradFill>
        <a:ln w="9525">
          <a:solidFill>
            <a:srgbClr val="66FFFF"/>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pl-PL" sz="1050" b="1" i="0" u="none" strike="noStrike" kern="1200">
              <a:solidFill>
                <a:srgbClr val="66FFFF"/>
              </a:solidFill>
              <a:latin typeface="+mn-lt"/>
              <a:ea typeface="+mn-ea"/>
              <a:cs typeface="+mn-cs"/>
            </a:rPr>
            <a:t>Budget</a:t>
          </a:r>
          <a:endParaRPr lang="ru-RU" sz="1050" b="1" i="0" u="none" strike="noStrike" kern="1200">
            <a:solidFill>
              <a:srgbClr val="66FFFF"/>
            </a:solidFill>
            <a:latin typeface="+mn-lt"/>
            <a:ea typeface="+mn-ea"/>
            <a:cs typeface="+mn-cs"/>
          </a:endParaRPr>
        </a:p>
      </xdr:txBody>
    </xdr:sp>
    <xdr:clientData/>
  </xdr:twoCellAnchor>
  <xdr:twoCellAnchor>
    <xdr:from>
      <xdr:col>8</xdr:col>
      <xdr:colOff>206418</xdr:colOff>
      <xdr:row>9</xdr:row>
      <xdr:rowOff>21336</xdr:rowOff>
    </xdr:from>
    <xdr:to>
      <xdr:col>13</xdr:col>
      <xdr:colOff>541698</xdr:colOff>
      <xdr:row>27</xdr:row>
      <xdr:rowOff>112776</xdr:rowOff>
    </xdr:to>
    <xdr:graphicFrame macro="">
      <xdr:nvGraphicFramePr>
        <xdr:cNvPr id="115" name="Chart 114">
          <a:extLst>
            <a:ext uri="{FF2B5EF4-FFF2-40B4-BE49-F238E27FC236}">
              <a16:creationId xmlns:a16="http://schemas.microsoft.com/office/drawing/2014/main" id="{41655467-1EDD-49D5-A8F1-C53E3BF3ED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8</xdr:col>
      <xdr:colOff>46398</xdr:colOff>
      <xdr:row>7</xdr:row>
      <xdr:rowOff>7620</xdr:rowOff>
    </xdr:from>
    <xdr:to>
      <xdr:col>9</xdr:col>
      <xdr:colOff>244518</xdr:colOff>
      <xdr:row>10</xdr:row>
      <xdr:rowOff>7620</xdr:rowOff>
    </xdr:to>
    <xdr:sp macro="" textlink="Processing!D9">
      <xdr:nvSpPr>
        <xdr:cNvPr id="116" name="TextBox 24">
          <a:extLst>
            <a:ext uri="{FF2B5EF4-FFF2-40B4-BE49-F238E27FC236}">
              <a16:creationId xmlns:a16="http://schemas.microsoft.com/office/drawing/2014/main" id="{859985BE-1852-4E9D-9EF8-7313F4110497}"/>
            </a:ext>
          </a:extLst>
        </xdr:cNvPr>
        <xdr:cNvSpPr txBox="1"/>
      </xdr:nvSpPr>
      <xdr:spPr>
        <a:xfrm>
          <a:off x="4923198" y="1287780"/>
          <a:ext cx="807720" cy="54864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2651D74-1197-4388-B3D3-6A87DEEAD511}" type="TxLink">
            <a:rPr lang="en-US" sz="1400" b="1" kern="1200">
              <a:solidFill>
                <a:srgbClr val="212743"/>
              </a:solidFill>
              <a:latin typeface="+mn-lt"/>
              <a:ea typeface="+mn-ea"/>
              <a:cs typeface="+mn-cs"/>
            </a:rPr>
            <a:pPr marL="0" indent="0" algn="l" defTabSz="914400" rtl="0" eaLnBrk="1" latinLnBrk="0" hangingPunct="1"/>
            <a:t>Budget</a:t>
          </a:fld>
          <a:endParaRPr lang="ru-RU" sz="1400" b="1" kern="1200">
            <a:solidFill>
              <a:srgbClr val="212743"/>
            </a:solidFill>
            <a:latin typeface="+mn-lt"/>
            <a:ea typeface="+mn-ea"/>
            <a:cs typeface="+mn-cs"/>
          </a:endParaRPr>
        </a:p>
      </xdr:txBody>
    </xdr:sp>
    <xdr:clientData/>
  </xdr:twoCellAnchor>
  <xdr:twoCellAnchor>
    <xdr:from>
      <xdr:col>9</xdr:col>
      <xdr:colOff>374058</xdr:colOff>
      <xdr:row>13</xdr:row>
      <xdr:rowOff>67056</xdr:rowOff>
    </xdr:from>
    <xdr:to>
      <xdr:col>12</xdr:col>
      <xdr:colOff>374058</xdr:colOff>
      <xdr:row>23</xdr:row>
      <xdr:rowOff>67056</xdr:rowOff>
    </xdr:to>
    <xdr:sp macro="" textlink="Processing!F16">
      <xdr:nvSpPr>
        <xdr:cNvPr id="117" name="Oval 116">
          <a:extLst>
            <a:ext uri="{FF2B5EF4-FFF2-40B4-BE49-F238E27FC236}">
              <a16:creationId xmlns:a16="http://schemas.microsoft.com/office/drawing/2014/main" id="{743D3C6F-B01F-4875-A00A-9924E05191AD}"/>
            </a:ext>
          </a:extLst>
        </xdr:cNvPr>
        <xdr:cNvSpPr/>
      </xdr:nvSpPr>
      <xdr:spPr>
        <a:xfrm>
          <a:off x="5860458" y="2458159"/>
          <a:ext cx="1828800" cy="1839311"/>
        </a:xfrm>
        <a:prstGeom prst="ellipse">
          <a:avLst/>
        </a:prstGeom>
        <a:solidFill>
          <a:srgbClr val="F4F5FC"/>
        </a:solidFill>
        <a:ln>
          <a:solidFill>
            <a:schemeClr val="bg1"/>
          </a:solidFill>
        </a:ln>
        <a:effectLst>
          <a:outerShdw blurRad="190500" dist="25400" sx="105000" sy="105000" algn="ctr"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CF1872E6-B2C7-4AB9-805D-A72367445B4F}" type="TxLink">
            <a:rPr lang="en-US" sz="2400" b="1" i="0" u="none" strike="noStrike" kern="1200">
              <a:solidFill>
                <a:srgbClr val="000000"/>
              </a:solidFill>
              <a:latin typeface="Aptos Narrow"/>
              <a:ea typeface="+mn-ea"/>
              <a:cs typeface="+mn-cs"/>
            </a:rPr>
            <a:pPr marL="0" indent="0" algn="ctr" defTabSz="914400" rtl="0" eaLnBrk="1" latinLnBrk="0" hangingPunct="1"/>
            <a:t> $17,961 </a:t>
          </a:fld>
          <a:endParaRPr lang="en-US" sz="2400" b="1" kern="1200">
            <a:solidFill>
              <a:srgbClr val="747FA4"/>
            </a:solidFill>
            <a:ea typeface="+mn-ea"/>
            <a:cs typeface="+mn-cs"/>
          </a:endParaRPr>
        </a:p>
      </xdr:txBody>
    </xdr:sp>
    <xdr:clientData/>
  </xdr:twoCellAnchor>
  <xdr:twoCellAnchor>
    <xdr:from>
      <xdr:col>14</xdr:col>
      <xdr:colOff>259758</xdr:colOff>
      <xdr:row>6</xdr:row>
      <xdr:rowOff>167640</xdr:rowOff>
    </xdr:from>
    <xdr:to>
      <xdr:col>19</xdr:col>
      <xdr:colOff>274320</xdr:colOff>
      <xdr:row>14</xdr:row>
      <xdr:rowOff>68580</xdr:rowOff>
    </xdr:to>
    <xdr:grpSp>
      <xdr:nvGrpSpPr>
        <xdr:cNvPr id="118" name="Group 117">
          <a:extLst>
            <a:ext uri="{FF2B5EF4-FFF2-40B4-BE49-F238E27FC236}">
              <a16:creationId xmlns:a16="http://schemas.microsoft.com/office/drawing/2014/main" id="{07912CBC-DD16-49DB-A3ED-0731F8106F6C}"/>
            </a:ext>
          </a:extLst>
        </xdr:cNvPr>
        <xdr:cNvGrpSpPr/>
      </xdr:nvGrpSpPr>
      <xdr:grpSpPr>
        <a:xfrm>
          <a:off x="8527458" y="1310640"/>
          <a:ext cx="2967312" cy="1424940"/>
          <a:chOff x="6896100" y="4450080"/>
          <a:chExt cx="2651760" cy="1006642"/>
        </a:xfrm>
      </xdr:grpSpPr>
      <xdr:sp macro="" textlink="">
        <xdr:nvSpPr>
          <xdr:cNvPr id="119" name="Rectangle: Rounded Corners 118">
            <a:extLst>
              <a:ext uri="{FF2B5EF4-FFF2-40B4-BE49-F238E27FC236}">
                <a16:creationId xmlns:a16="http://schemas.microsoft.com/office/drawing/2014/main" id="{EDBDC32E-D518-DCE2-0F56-3D381E38232A}"/>
              </a:ext>
            </a:extLst>
          </xdr:cNvPr>
          <xdr:cNvSpPr/>
        </xdr:nvSpPr>
        <xdr:spPr>
          <a:xfrm>
            <a:off x="7434722" y="4719719"/>
            <a:ext cx="2058538" cy="60736"/>
          </a:xfrm>
          <a:prstGeom prst="roundRect">
            <a:avLst>
              <a:gd name="adj" fmla="val 50000"/>
            </a:avLst>
          </a:prstGeom>
          <a:gradFill flip="none" rotWithShape="1">
            <a:gsLst>
              <a:gs pos="7000">
                <a:srgbClr val="16BBC9"/>
              </a:gs>
              <a:gs pos="20000">
                <a:srgbClr val="DDE6F2"/>
              </a:gs>
            </a:gsLst>
            <a:lin ang="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20" name="Rectangle: Rounded Corners 119">
            <a:extLst>
              <a:ext uri="{FF2B5EF4-FFF2-40B4-BE49-F238E27FC236}">
                <a16:creationId xmlns:a16="http://schemas.microsoft.com/office/drawing/2014/main" id="{96A710CC-D377-AFD1-E502-EA0B9881C2E5}"/>
              </a:ext>
            </a:extLst>
          </xdr:cNvPr>
          <xdr:cNvSpPr/>
        </xdr:nvSpPr>
        <xdr:spPr>
          <a:xfrm>
            <a:off x="7447916" y="5119051"/>
            <a:ext cx="2058538" cy="60736"/>
          </a:xfrm>
          <a:prstGeom prst="roundRect">
            <a:avLst>
              <a:gd name="adj" fmla="val 50000"/>
            </a:avLst>
          </a:prstGeom>
          <a:gradFill flip="none" rotWithShape="1">
            <a:gsLst>
              <a:gs pos="7000">
                <a:srgbClr val="29A3FF"/>
              </a:gs>
              <a:gs pos="20000">
                <a:srgbClr val="DDE6F2"/>
              </a:gs>
            </a:gsLst>
            <a:lin ang="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aphicFrame macro="">
        <xdr:nvGraphicFramePr>
          <xdr:cNvPr id="121" name="Chart 120">
            <a:extLst>
              <a:ext uri="{FF2B5EF4-FFF2-40B4-BE49-F238E27FC236}">
                <a16:creationId xmlns:a16="http://schemas.microsoft.com/office/drawing/2014/main" id="{4350E5EE-2A32-32F4-2B94-E86CF2472E99}"/>
              </a:ext>
            </a:extLst>
          </xdr:cNvPr>
          <xdr:cNvGraphicFramePr>
            <a:graphicFrameLocks/>
          </xdr:cNvGraphicFramePr>
        </xdr:nvGraphicFramePr>
        <xdr:xfrm>
          <a:off x="6896100" y="4450080"/>
          <a:ext cx="2651760" cy="1006642"/>
        </xdr:xfrm>
        <a:graphic>
          <a:graphicData uri="http://schemas.openxmlformats.org/drawingml/2006/chart">
            <c:chart xmlns:c="http://schemas.openxmlformats.org/drawingml/2006/chart" xmlns:r="http://schemas.openxmlformats.org/officeDocument/2006/relationships" r:id="rId24"/>
          </a:graphicData>
        </a:graphic>
      </xdr:graphicFrame>
    </xdr:grpSp>
    <xdr:clientData/>
  </xdr:twoCellAnchor>
  <xdr:twoCellAnchor>
    <xdr:from>
      <xdr:col>19</xdr:col>
      <xdr:colOff>175938</xdr:colOff>
      <xdr:row>8</xdr:row>
      <xdr:rowOff>33683</xdr:rowOff>
    </xdr:from>
    <xdr:to>
      <xdr:col>20</xdr:col>
      <xdr:colOff>175938</xdr:colOff>
      <xdr:row>9</xdr:row>
      <xdr:rowOff>162299</xdr:rowOff>
    </xdr:to>
    <xdr:sp macro="" textlink="Processing!I10">
      <xdr:nvSpPr>
        <xdr:cNvPr id="122" name="TextBox 24">
          <a:extLst>
            <a:ext uri="{FF2B5EF4-FFF2-40B4-BE49-F238E27FC236}">
              <a16:creationId xmlns:a16="http://schemas.microsoft.com/office/drawing/2014/main" id="{1A4F71B3-6563-4312-A284-5891774B6648}"/>
            </a:ext>
          </a:extLst>
        </xdr:cNvPr>
        <xdr:cNvSpPr txBox="1"/>
      </xdr:nvSpPr>
      <xdr:spPr>
        <a:xfrm>
          <a:off x="11758338" y="1496723"/>
          <a:ext cx="609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3928D719-02F1-4985-B737-88EA951A44BC}" type="TxLink">
            <a:rPr lang="en-US" sz="1400" b="0" i="0" u="none" strike="noStrike" kern="1200">
              <a:solidFill>
                <a:srgbClr val="747FA4"/>
              </a:solidFill>
              <a:latin typeface="Aptos Narrow"/>
              <a:ea typeface="+mn-ea"/>
              <a:cs typeface="+mn-cs"/>
            </a:rPr>
            <a:pPr marL="0" indent="0" algn="r" defTabSz="914400" rtl="0" eaLnBrk="1" latinLnBrk="0" hangingPunct="1"/>
            <a:t>55%</a:t>
          </a:fld>
          <a:endParaRPr lang="ru-RU" sz="1400" b="0" i="0" u="none" strike="noStrike" kern="1200">
            <a:solidFill>
              <a:srgbClr val="747FA4"/>
            </a:solidFill>
            <a:latin typeface="Aptos Narrow"/>
            <a:ea typeface="+mn-ea"/>
            <a:cs typeface="+mn-cs"/>
          </a:endParaRPr>
        </a:p>
      </xdr:txBody>
    </xdr:sp>
    <xdr:clientData/>
  </xdr:twoCellAnchor>
  <xdr:twoCellAnchor>
    <xdr:from>
      <xdr:col>19</xdr:col>
      <xdr:colOff>175938</xdr:colOff>
      <xdr:row>10</xdr:row>
      <xdr:rowOff>163223</xdr:rowOff>
    </xdr:from>
    <xdr:to>
      <xdr:col>20</xdr:col>
      <xdr:colOff>175938</xdr:colOff>
      <xdr:row>12</xdr:row>
      <xdr:rowOff>108959</xdr:rowOff>
    </xdr:to>
    <xdr:sp macro="" textlink="Processing!I11">
      <xdr:nvSpPr>
        <xdr:cNvPr id="123" name="TextBox 122">
          <a:extLst>
            <a:ext uri="{FF2B5EF4-FFF2-40B4-BE49-F238E27FC236}">
              <a16:creationId xmlns:a16="http://schemas.microsoft.com/office/drawing/2014/main" id="{F0486680-06BF-4082-A0AC-FA4BE5B950B1}"/>
            </a:ext>
          </a:extLst>
        </xdr:cNvPr>
        <xdr:cNvSpPr txBox="1"/>
      </xdr:nvSpPr>
      <xdr:spPr>
        <a:xfrm>
          <a:off x="11758338" y="1992023"/>
          <a:ext cx="609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D2F0151-3CB3-4C55-9B2F-EA07778B6CC8}" type="TxLink">
            <a:rPr lang="en-US" sz="1400" b="0" i="0" u="none" strike="noStrike" kern="1200">
              <a:solidFill>
                <a:srgbClr val="747FA4"/>
              </a:solidFill>
              <a:latin typeface="Aptos Narrow"/>
              <a:ea typeface="+mn-ea"/>
              <a:cs typeface="+mn-cs"/>
            </a:rPr>
            <a:pPr marL="0" indent="0" algn="r" defTabSz="914400" rtl="0" eaLnBrk="1" latinLnBrk="0" hangingPunct="1"/>
            <a:t>45%</a:t>
          </a:fld>
          <a:endParaRPr lang="ru-RU" sz="1400" b="0" i="0" u="none" strike="noStrike" kern="1200">
            <a:solidFill>
              <a:srgbClr val="747FA4"/>
            </a:solidFill>
            <a:latin typeface="Aptos Narrow"/>
            <a:ea typeface="+mn-ea"/>
            <a:cs typeface="+mn-cs"/>
          </a:endParaRPr>
        </a:p>
      </xdr:txBody>
    </xdr:sp>
    <xdr:clientData/>
  </xdr:twoCellAnchor>
  <xdr:twoCellAnchor>
    <xdr:from>
      <xdr:col>13</xdr:col>
      <xdr:colOff>389297</xdr:colOff>
      <xdr:row>8</xdr:row>
      <xdr:rowOff>7619</xdr:rowOff>
    </xdr:from>
    <xdr:to>
      <xdr:col>14</xdr:col>
      <xdr:colOff>236897</xdr:colOff>
      <xdr:row>10</xdr:row>
      <xdr:rowOff>7619</xdr:rowOff>
    </xdr:to>
    <xdr:sp macro="" textlink="">
      <xdr:nvSpPr>
        <xdr:cNvPr id="10240" name="Rectangle: Rounded Corners 10239">
          <a:extLst>
            <a:ext uri="{FF2B5EF4-FFF2-40B4-BE49-F238E27FC236}">
              <a16:creationId xmlns:a16="http://schemas.microsoft.com/office/drawing/2014/main" id="{7DFD866E-1640-4E86-B9D8-D56C26721BC2}"/>
            </a:ext>
          </a:extLst>
        </xdr:cNvPr>
        <xdr:cNvSpPr/>
      </xdr:nvSpPr>
      <xdr:spPr>
        <a:xfrm>
          <a:off x="8314097" y="1470659"/>
          <a:ext cx="457200" cy="365760"/>
        </a:xfrm>
        <a:prstGeom prst="roundRect">
          <a:avLst>
            <a:gd name="adj" fmla="val 34849"/>
          </a:avLst>
        </a:prstGeom>
        <a:solidFill>
          <a:srgbClr val="F4F5FC"/>
        </a:solidFill>
        <a:ln w="12700">
          <a:solidFill>
            <a:schemeClr val="bg1"/>
          </a:solidFill>
        </a:ln>
        <a:effectLst>
          <a:outerShdw blurRad="50800" dist="38100" dir="2700000" algn="tl" rotWithShape="0">
            <a:srgbClr val="3D506B">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13</xdr:col>
      <xdr:colOff>389297</xdr:colOff>
      <xdr:row>11</xdr:row>
      <xdr:rowOff>7943</xdr:rowOff>
    </xdr:from>
    <xdr:to>
      <xdr:col>14</xdr:col>
      <xdr:colOff>236897</xdr:colOff>
      <xdr:row>13</xdr:row>
      <xdr:rowOff>7943</xdr:rowOff>
    </xdr:to>
    <xdr:sp macro="" textlink="">
      <xdr:nvSpPr>
        <xdr:cNvPr id="10243" name="Rectangle: Rounded Corners 10242">
          <a:extLst>
            <a:ext uri="{FF2B5EF4-FFF2-40B4-BE49-F238E27FC236}">
              <a16:creationId xmlns:a16="http://schemas.microsoft.com/office/drawing/2014/main" id="{0537232D-A4C4-4688-9AA4-77B2AF1E1FD5}"/>
            </a:ext>
          </a:extLst>
        </xdr:cNvPr>
        <xdr:cNvSpPr/>
      </xdr:nvSpPr>
      <xdr:spPr>
        <a:xfrm>
          <a:off x="8314097" y="2019623"/>
          <a:ext cx="457200" cy="365760"/>
        </a:xfrm>
        <a:prstGeom prst="roundRect">
          <a:avLst>
            <a:gd name="adj" fmla="val 34849"/>
          </a:avLst>
        </a:prstGeom>
        <a:solidFill>
          <a:srgbClr val="F4F5FC"/>
        </a:solidFill>
        <a:ln w="12700">
          <a:solidFill>
            <a:schemeClr val="bg1"/>
          </a:solidFill>
        </a:ln>
        <a:effectLst>
          <a:outerShdw blurRad="50800" dist="38100" dir="2700000" algn="tl" rotWithShape="0">
            <a:srgbClr val="3D506B">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14</xdr:col>
      <xdr:colOff>563034</xdr:colOff>
      <xdr:row>14</xdr:row>
      <xdr:rowOff>167640</xdr:rowOff>
    </xdr:from>
    <xdr:to>
      <xdr:col>16</xdr:col>
      <xdr:colOff>47922</xdr:colOff>
      <xdr:row>16</xdr:row>
      <xdr:rowOff>41090</xdr:rowOff>
    </xdr:to>
    <xdr:sp macro="" textlink="Processing!D10">
      <xdr:nvSpPr>
        <xdr:cNvPr id="124" name="TextBox 20">
          <a:extLst>
            <a:ext uri="{FF2B5EF4-FFF2-40B4-BE49-F238E27FC236}">
              <a16:creationId xmlns:a16="http://schemas.microsoft.com/office/drawing/2014/main" id="{BD91D2B7-5340-4626-923B-B0C8A039BC5B}"/>
            </a:ext>
          </a:extLst>
        </xdr:cNvPr>
        <xdr:cNvSpPr txBox="1"/>
      </xdr:nvSpPr>
      <xdr:spPr>
        <a:xfrm>
          <a:off x="9097434" y="2727960"/>
          <a:ext cx="704088"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2E5309A-F003-4D20-99AD-D0757B8ECAC0}" type="TxLink">
            <a:rPr lang="en-US" sz="1200" b="0" i="0" u="none" strike="noStrike" kern="1200">
              <a:solidFill>
                <a:srgbClr val="747FA4"/>
              </a:solidFill>
              <a:latin typeface="Aptos Narrow"/>
              <a:ea typeface="+mn-ea"/>
              <a:cs typeface="+mn-cs"/>
            </a:rPr>
            <a:pPr marL="0" indent="0" algn="l" defTabSz="914400" rtl="0" eaLnBrk="1" latinLnBrk="0" hangingPunct="1"/>
            <a:t>Needs</a:t>
          </a:fld>
          <a:endParaRPr lang="ru-RU" sz="1200" b="0" i="0" u="none" strike="noStrike" kern="1200">
            <a:solidFill>
              <a:srgbClr val="747FA4"/>
            </a:solidFill>
            <a:latin typeface="Aptos Narrow"/>
            <a:ea typeface="+mn-ea"/>
            <a:cs typeface="+mn-cs"/>
          </a:endParaRPr>
        </a:p>
      </xdr:txBody>
    </xdr:sp>
    <xdr:clientData/>
  </xdr:twoCellAnchor>
  <xdr:twoCellAnchor>
    <xdr:from>
      <xdr:col>14</xdr:col>
      <xdr:colOff>563034</xdr:colOff>
      <xdr:row>17</xdr:row>
      <xdr:rowOff>31591</xdr:rowOff>
    </xdr:from>
    <xdr:to>
      <xdr:col>16</xdr:col>
      <xdr:colOff>47922</xdr:colOff>
      <xdr:row>18</xdr:row>
      <xdr:rowOff>87921</xdr:rowOff>
    </xdr:to>
    <xdr:sp macro="" textlink="Processing!D11">
      <xdr:nvSpPr>
        <xdr:cNvPr id="125" name="TextBox 20">
          <a:extLst>
            <a:ext uri="{FF2B5EF4-FFF2-40B4-BE49-F238E27FC236}">
              <a16:creationId xmlns:a16="http://schemas.microsoft.com/office/drawing/2014/main" id="{34020507-26F0-45C8-B1FD-C83A81C73905}"/>
            </a:ext>
          </a:extLst>
        </xdr:cNvPr>
        <xdr:cNvSpPr txBox="1"/>
      </xdr:nvSpPr>
      <xdr:spPr>
        <a:xfrm>
          <a:off x="9097434" y="3140551"/>
          <a:ext cx="704088"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5077445C-810E-4526-8F61-9A7147D1B69C}" type="TxLink">
            <a:rPr lang="en-US" sz="1200" b="0" i="0" u="none" strike="noStrike" kern="1200">
              <a:solidFill>
                <a:srgbClr val="747FA4"/>
              </a:solidFill>
              <a:latin typeface="Aptos Narrow"/>
              <a:ea typeface="+mn-ea"/>
              <a:cs typeface="+mn-cs"/>
            </a:rPr>
            <a:pPr marL="0" indent="0" algn="l" defTabSz="914400" rtl="0" eaLnBrk="1" latinLnBrk="0" hangingPunct="1"/>
            <a:t>Savings</a:t>
          </a:fld>
          <a:endParaRPr lang="ru-RU" sz="1200" b="0" i="0" u="none" strike="noStrike" kern="1200">
            <a:solidFill>
              <a:srgbClr val="747FA4"/>
            </a:solidFill>
            <a:latin typeface="Aptos Narrow"/>
            <a:ea typeface="+mn-ea"/>
            <a:cs typeface="+mn-cs"/>
          </a:endParaRPr>
        </a:p>
      </xdr:txBody>
    </xdr:sp>
    <xdr:clientData/>
  </xdr:twoCellAnchor>
  <xdr:twoCellAnchor>
    <xdr:from>
      <xdr:col>14</xdr:col>
      <xdr:colOff>563034</xdr:colOff>
      <xdr:row>19</xdr:row>
      <xdr:rowOff>78422</xdr:rowOff>
    </xdr:from>
    <xdr:to>
      <xdr:col>16</xdr:col>
      <xdr:colOff>47922</xdr:colOff>
      <xdr:row>20</xdr:row>
      <xdr:rowOff>134752</xdr:rowOff>
    </xdr:to>
    <xdr:sp macro="" textlink="Processing!D12">
      <xdr:nvSpPr>
        <xdr:cNvPr id="126" name="TextBox 20">
          <a:extLst>
            <a:ext uri="{FF2B5EF4-FFF2-40B4-BE49-F238E27FC236}">
              <a16:creationId xmlns:a16="http://schemas.microsoft.com/office/drawing/2014/main" id="{A4C4640D-7A57-440E-9CE9-A773958B7FB6}"/>
            </a:ext>
          </a:extLst>
        </xdr:cNvPr>
        <xdr:cNvSpPr txBox="1"/>
      </xdr:nvSpPr>
      <xdr:spPr>
        <a:xfrm>
          <a:off x="9097434" y="3553142"/>
          <a:ext cx="704088"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9CBDABC-5EBC-49EC-A866-D4DDBE037CF3}" type="TxLink">
            <a:rPr lang="en-US" sz="1200" b="0" i="0" u="none" strike="noStrike" kern="1200">
              <a:solidFill>
                <a:srgbClr val="747FA4"/>
              </a:solidFill>
              <a:latin typeface="Aptos Narrow"/>
              <a:ea typeface="+mn-ea"/>
              <a:cs typeface="+mn-cs"/>
            </a:rPr>
            <a:pPr marL="0" indent="0" algn="l" defTabSz="914400" rtl="0" eaLnBrk="1" latinLnBrk="0" hangingPunct="1"/>
            <a:t>Goal</a:t>
          </a:fld>
          <a:endParaRPr lang="ru-RU" sz="1200" b="0" i="0" u="none" strike="noStrike" kern="1200">
            <a:solidFill>
              <a:srgbClr val="747FA4"/>
            </a:solidFill>
            <a:latin typeface="Aptos Narrow"/>
            <a:ea typeface="+mn-ea"/>
            <a:cs typeface="+mn-cs"/>
          </a:endParaRPr>
        </a:p>
      </xdr:txBody>
    </xdr:sp>
    <xdr:clientData/>
  </xdr:twoCellAnchor>
  <xdr:twoCellAnchor>
    <xdr:from>
      <xdr:col>14</xdr:col>
      <xdr:colOff>563034</xdr:colOff>
      <xdr:row>21</xdr:row>
      <xdr:rowOff>125252</xdr:rowOff>
    </xdr:from>
    <xdr:to>
      <xdr:col>16</xdr:col>
      <xdr:colOff>47922</xdr:colOff>
      <xdr:row>22</xdr:row>
      <xdr:rowOff>181582</xdr:rowOff>
    </xdr:to>
    <xdr:sp macro="" textlink="Processing!D13">
      <xdr:nvSpPr>
        <xdr:cNvPr id="127" name="TextBox 20">
          <a:extLst>
            <a:ext uri="{FF2B5EF4-FFF2-40B4-BE49-F238E27FC236}">
              <a16:creationId xmlns:a16="http://schemas.microsoft.com/office/drawing/2014/main" id="{490B3B70-6752-40EF-A88E-9FD04F8C5A44}"/>
            </a:ext>
          </a:extLst>
        </xdr:cNvPr>
        <xdr:cNvSpPr txBox="1"/>
      </xdr:nvSpPr>
      <xdr:spPr>
        <a:xfrm>
          <a:off x="9097434" y="3965732"/>
          <a:ext cx="704088"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B0AEE21-E478-4FE4-A7B8-502266C96D51}" type="TxLink">
            <a:rPr lang="en-US" sz="1200" b="0" i="0" u="none" strike="noStrike" kern="1200">
              <a:solidFill>
                <a:srgbClr val="747FA4"/>
              </a:solidFill>
              <a:latin typeface="Aptos Narrow"/>
              <a:ea typeface="+mn-ea"/>
              <a:cs typeface="+mn-cs"/>
            </a:rPr>
            <a:pPr marL="0" indent="0" algn="l" defTabSz="914400" rtl="0" eaLnBrk="1" latinLnBrk="0" hangingPunct="1"/>
            <a:t>Debts</a:t>
          </a:fld>
          <a:endParaRPr lang="ru-RU" sz="1200" b="0" i="0" u="none" strike="noStrike" kern="1200">
            <a:solidFill>
              <a:srgbClr val="747FA4"/>
            </a:solidFill>
            <a:latin typeface="Aptos Narrow"/>
            <a:ea typeface="+mn-ea"/>
            <a:cs typeface="+mn-cs"/>
          </a:endParaRPr>
        </a:p>
      </xdr:txBody>
    </xdr:sp>
    <xdr:clientData/>
  </xdr:twoCellAnchor>
  <xdr:twoCellAnchor>
    <xdr:from>
      <xdr:col>16</xdr:col>
      <xdr:colOff>518838</xdr:colOff>
      <xdr:row>14</xdr:row>
      <xdr:rowOff>167640</xdr:rowOff>
    </xdr:from>
    <xdr:to>
      <xdr:col>17</xdr:col>
      <xdr:colOff>549318</xdr:colOff>
      <xdr:row>16</xdr:row>
      <xdr:rowOff>41090</xdr:rowOff>
    </xdr:to>
    <xdr:sp macro="" textlink="Processing!E10">
      <xdr:nvSpPr>
        <xdr:cNvPr id="10244" name="TextBox 20">
          <a:extLst>
            <a:ext uri="{FF2B5EF4-FFF2-40B4-BE49-F238E27FC236}">
              <a16:creationId xmlns:a16="http://schemas.microsoft.com/office/drawing/2014/main" id="{EB797FE9-1C77-46D1-A646-4D1F381D8A27}"/>
            </a:ext>
          </a:extLst>
        </xdr:cNvPr>
        <xdr:cNvSpPr txBox="1"/>
      </xdr:nvSpPr>
      <xdr:spPr>
        <a:xfrm>
          <a:off x="10272438" y="272796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498E75CA-C551-4F75-A0BC-818511235B09}" type="TxLink">
            <a:rPr lang="en-US" sz="1200" b="0" i="0" u="none" strike="noStrike" kern="1200">
              <a:solidFill>
                <a:srgbClr val="747FA4"/>
              </a:solidFill>
              <a:latin typeface="Aptos Narrow"/>
              <a:ea typeface="+mn-ea"/>
              <a:cs typeface="+mn-cs"/>
            </a:rPr>
            <a:pPr marL="0" indent="0" algn="ctr" defTabSz="914400" rtl="0" eaLnBrk="1" latinLnBrk="0" hangingPunct="1"/>
            <a:t>31%</a:t>
          </a:fld>
          <a:endParaRPr lang="ru-RU" sz="1200" b="0" i="0" u="none" strike="noStrike" kern="1200">
            <a:solidFill>
              <a:srgbClr val="747FA4"/>
            </a:solidFill>
            <a:latin typeface="Aptos Narrow"/>
            <a:ea typeface="+mn-ea"/>
            <a:cs typeface="+mn-cs"/>
          </a:endParaRPr>
        </a:p>
      </xdr:txBody>
    </xdr:sp>
    <xdr:clientData/>
  </xdr:twoCellAnchor>
  <xdr:twoCellAnchor>
    <xdr:from>
      <xdr:col>16</xdr:col>
      <xdr:colOff>518838</xdr:colOff>
      <xdr:row>17</xdr:row>
      <xdr:rowOff>31591</xdr:rowOff>
    </xdr:from>
    <xdr:to>
      <xdr:col>17</xdr:col>
      <xdr:colOff>549318</xdr:colOff>
      <xdr:row>18</xdr:row>
      <xdr:rowOff>87921</xdr:rowOff>
    </xdr:to>
    <xdr:sp macro="" textlink="Processing!E11">
      <xdr:nvSpPr>
        <xdr:cNvPr id="10245" name="TextBox 20">
          <a:extLst>
            <a:ext uri="{FF2B5EF4-FFF2-40B4-BE49-F238E27FC236}">
              <a16:creationId xmlns:a16="http://schemas.microsoft.com/office/drawing/2014/main" id="{CF18A0D7-343B-4510-9E1D-409D140F6860}"/>
            </a:ext>
          </a:extLst>
        </xdr:cNvPr>
        <xdr:cNvSpPr txBox="1"/>
      </xdr:nvSpPr>
      <xdr:spPr>
        <a:xfrm>
          <a:off x="10272438" y="314055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0FA7CB31-DD56-46A6-97E1-151BA318091F}" type="TxLink">
            <a:rPr lang="en-US" sz="1200" b="0" i="0" u="none" strike="noStrike" kern="1200">
              <a:solidFill>
                <a:srgbClr val="747FA4"/>
              </a:solidFill>
              <a:latin typeface="Aptos Narrow"/>
              <a:ea typeface="+mn-ea"/>
              <a:cs typeface="+mn-cs"/>
            </a:rPr>
            <a:pPr marL="0" indent="0" algn="ctr" defTabSz="914400" rtl="0" eaLnBrk="1" latinLnBrk="0" hangingPunct="1"/>
            <a:t>20%</a:t>
          </a:fld>
          <a:endParaRPr lang="ru-RU" sz="1200" b="0" i="0" u="none" strike="noStrike" kern="1200">
            <a:solidFill>
              <a:srgbClr val="747FA4"/>
            </a:solidFill>
            <a:latin typeface="Aptos Narrow"/>
            <a:ea typeface="+mn-ea"/>
            <a:cs typeface="+mn-cs"/>
          </a:endParaRPr>
        </a:p>
      </xdr:txBody>
    </xdr:sp>
    <xdr:clientData/>
  </xdr:twoCellAnchor>
  <xdr:twoCellAnchor>
    <xdr:from>
      <xdr:col>16</xdr:col>
      <xdr:colOff>518838</xdr:colOff>
      <xdr:row>19</xdr:row>
      <xdr:rowOff>78422</xdr:rowOff>
    </xdr:from>
    <xdr:to>
      <xdr:col>17</xdr:col>
      <xdr:colOff>549318</xdr:colOff>
      <xdr:row>20</xdr:row>
      <xdr:rowOff>134752</xdr:rowOff>
    </xdr:to>
    <xdr:sp macro="" textlink="Processing!E12">
      <xdr:nvSpPr>
        <xdr:cNvPr id="10246" name="TextBox 20">
          <a:extLst>
            <a:ext uri="{FF2B5EF4-FFF2-40B4-BE49-F238E27FC236}">
              <a16:creationId xmlns:a16="http://schemas.microsoft.com/office/drawing/2014/main" id="{D43AF290-CA6B-486E-B92E-FECAB0E3E85A}"/>
            </a:ext>
          </a:extLst>
        </xdr:cNvPr>
        <xdr:cNvSpPr txBox="1"/>
      </xdr:nvSpPr>
      <xdr:spPr>
        <a:xfrm>
          <a:off x="10272438" y="355314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8F692C56-CE24-45F8-A3AE-6643567C557E}" type="TxLink">
            <a:rPr lang="en-US" sz="1200" b="0" i="0" u="none" strike="noStrike" kern="1200">
              <a:solidFill>
                <a:srgbClr val="747FA4"/>
              </a:solidFill>
              <a:latin typeface="Aptos Narrow"/>
              <a:ea typeface="+mn-ea"/>
              <a:cs typeface="+mn-cs"/>
            </a:rPr>
            <a:pPr marL="0" indent="0" algn="ctr" defTabSz="914400" rtl="0" eaLnBrk="1" latinLnBrk="0" hangingPunct="1"/>
            <a:t>25%</a:t>
          </a:fld>
          <a:endParaRPr lang="ru-RU" sz="1200" b="0" i="0" u="none" strike="noStrike" kern="1200">
            <a:solidFill>
              <a:srgbClr val="747FA4"/>
            </a:solidFill>
            <a:latin typeface="Aptos Narrow"/>
            <a:ea typeface="+mn-ea"/>
            <a:cs typeface="+mn-cs"/>
          </a:endParaRPr>
        </a:p>
      </xdr:txBody>
    </xdr:sp>
    <xdr:clientData/>
  </xdr:twoCellAnchor>
  <xdr:twoCellAnchor>
    <xdr:from>
      <xdr:col>16</xdr:col>
      <xdr:colOff>518838</xdr:colOff>
      <xdr:row>21</xdr:row>
      <xdr:rowOff>125252</xdr:rowOff>
    </xdr:from>
    <xdr:to>
      <xdr:col>17</xdr:col>
      <xdr:colOff>549318</xdr:colOff>
      <xdr:row>22</xdr:row>
      <xdr:rowOff>181582</xdr:rowOff>
    </xdr:to>
    <xdr:sp macro="" textlink="Processing!E13">
      <xdr:nvSpPr>
        <xdr:cNvPr id="10247" name="TextBox 20">
          <a:extLst>
            <a:ext uri="{FF2B5EF4-FFF2-40B4-BE49-F238E27FC236}">
              <a16:creationId xmlns:a16="http://schemas.microsoft.com/office/drawing/2014/main" id="{E6C81CD5-4FE5-464D-9373-A6C9D5B6F29C}"/>
            </a:ext>
          </a:extLst>
        </xdr:cNvPr>
        <xdr:cNvSpPr txBox="1"/>
      </xdr:nvSpPr>
      <xdr:spPr>
        <a:xfrm>
          <a:off x="10272438" y="396573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DCB6B53A-DFBE-447C-8B85-B72EDD361276}" type="TxLink">
            <a:rPr lang="en-US" sz="1200" b="0" i="0" u="none" strike="noStrike" kern="1200">
              <a:solidFill>
                <a:srgbClr val="747FA4"/>
              </a:solidFill>
              <a:latin typeface="Aptos Narrow"/>
              <a:ea typeface="+mn-ea"/>
              <a:cs typeface="+mn-cs"/>
            </a:rPr>
            <a:pPr marL="0" indent="0" algn="ctr" defTabSz="914400" rtl="0" eaLnBrk="1" latinLnBrk="0" hangingPunct="1"/>
            <a:t>24%</a:t>
          </a:fld>
          <a:endParaRPr lang="ru-RU" sz="1200" b="0" i="0" u="none" strike="noStrike" kern="1200">
            <a:solidFill>
              <a:srgbClr val="747FA4"/>
            </a:solidFill>
            <a:latin typeface="Aptos Narrow"/>
            <a:ea typeface="+mn-ea"/>
            <a:cs typeface="+mn-cs"/>
          </a:endParaRPr>
        </a:p>
      </xdr:txBody>
    </xdr:sp>
    <xdr:clientData/>
  </xdr:twoCellAnchor>
  <xdr:twoCellAnchor>
    <xdr:from>
      <xdr:col>18</xdr:col>
      <xdr:colOff>295554</xdr:colOff>
      <xdr:row>14</xdr:row>
      <xdr:rowOff>167640</xdr:rowOff>
    </xdr:from>
    <xdr:to>
      <xdr:col>19</xdr:col>
      <xdr:colOff>326034</xdr:colOff>
      <xdr:row>16</xdr:row>
      <xdr:rowOff>41090</xdr:rowOff>
    </xdr:to>
    <xdr:sp macro="" textlink="Processing!F10">
      <xdr:nvSpPr>
        <xdr:cNvPr id="10248" name="TextBox 20">
          <a:extLst>
            <a:ext uri="{FF2B5EF4-FFF2-40B4-BE49-F238E27FC236}">
              <a16:creationId xmlns:a16="http://schemas.microsoft.com/office/drawing/2014/main" id="{B2E14870-73E6-43A6-B936-22B1DDCBB82E}"/>
            </a:ext>
          </a:extLst>
        </xdr:cNvPr>
        <xdr:cNvSpPr txBox="1"/>
      </xdr:nvSpPr>
      <xdr:spPr>
        <a:xfrm>
          <a:off x="11268354" y="272796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1AD85183-709D-4241-ABBE-2C771D909467}" type="TxLink">
            <a:rPr lang="en-US" sz="1200" b="0" i="0" u="none" strike="noStrike" kern="1200">
              <a:solidFill>
                <a:srgbClr val="747FA4"/>
              </a:solidFill>
              <a:latin typeface="Aptos Narrow"/>
              <a:ea typeface="+mn-ea"/>
              <a:cs typeface="+mn-cs"/>
            </a:rPr>
            <a:pPr marL="0" indent="0" algn="r" defTabSz="914400" rtl="0" eaLnBrk="1" latinLnBrk="0" hangingPunct="1"/>
            <a:t> $5,495 </a:t>
          </a:fld>
          <a:endParaRPr lang="ru-RU" sz="1200" b="0" i="0" u="none" strike="noStrike" kern="1200">
            <a:solidFill>
              <a:srgbClr val="747FA4"/>
            </a:solidFill>
            <a:latin typeface="Aptos Narrow"/>
            <a:ea typeface="+mn-ea"/>
            <a:cs typeface="+mn-cs"/>
          </a:endParaRPr>
        </a:p>
      </xdr:txBody>
    </xdr:sp>
    <xdr:clientData/>
  </xdr:twoCellAnchor>
  <xdr:twoCellAnchor>
    <xdr:from>
      <xdr:col>18</xdr:col>
      <xdr:colOff>295554</xdr:colOff>
      <xdr:row>17</xdr:row>
      <xdr:rowOff>31591</xdr:rowOff>
    </xdr:from>
    <xdr:to>
      <xdr:col>19</xdr:col>
      <xdr:colOff>326034</xdr:colOff>
      <xdr:row>18</xdr:row>
      <xdr:rowOff>87921</xdr:rowOff>
    </xdr:to>
    <xdr:sp macro="" textlink="Processing!F11">
      <xdr:nvSpPr>
        <xdr:cNvPr id="10249" name="TextBox 20">
          <a:extLst>
            <a:ext uri="{FF2B5EF4-FFF2-40B4-BE49-F238E27FC236}">
              <a16:creationId xmlns:a16="http://schemas.microsoft.com/office/drawing/2014/main" id="{206BEDEE-E654-45F0-AD61-317B7D9849AA}"/>
            </a:ext>
          </a:extLst>
        </xdr:cNvPr>
        <xdr:cNvSpPr txBox="1"/>
      </xdr:nvSpPr>
      <xdr:spPr>
        <a:xfrm>
          <a:off x="11268354" y="314055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43000DDD-B619-4274-A59D-E1197F81BA5B}" type="TxLink">
            <a:rPr lang="en-US" sz="1200" b="0" i="0" u="none" strike="noStrike" kern="1200">
              <a:solidFill>
                <a:srgbClr val="747FA4"/>
              </a:solidFill>
              <a:latin typeface="Aptos Narrow"/>
              <a:ea typeface="+mn-ea"/>
              <a:cs typeface="+mn-cs"/>
            </a:rPr>
            <a:pPr marL="0" indent="0" algn="r" defTabSz="914400" rtl="0" eaLnBrk="1" latinLnBrk="0" hangingPunct="1"/>
            <a:t> $3,592 </a:t>
          </a:fld>
          <a:endParaRPr lang="ru-RU" sz="1200" b="0" i="0" u="none" strike="noStrike" kern="1200">
            <a:solidFill>
              <a:srgbClr val="747FA4"/>
            </a:solidFill>
            <a:latin typeface="Aptos Narrow"/>
            <a:ea typeface="+mn-ea"/>
            <a:cs typeface="+mn-cs"/>
          </a:endParaRPr>
        </a:p>
      </xdr:txBody>
    </xdr:sp>
    <xdr:clientData/>
  </xdr:twoCellAnchor>
  <xdr:twoCellAnchor>
    <xdr:from>
      <xdr:col>18</xdr:col>
      <xdr:colOff>295554</xdr:colOff>
      <xdr:row>19</xdr:row>
      <xdr:rowOff>78422</xdr:rowOff>
    </xdr:from>
    <xdr:to>
      <xdr:col>19</xdr:col>
      <xdr:colOff>326034</xdr:colOff>
      <xdr:row>20</xdr:row>
      <xdr:rowOff>134752</xdr:rowOff>
    </xdr:to>
    <xdr:sp macro="" textlink="Processing!F12">
      <xdr:nvSpPr>
        <xdr:cNvPr id="10250" name="TextBox 20">
          <a:extLst>
            <a:ext uri="{FF2B5EF4-FFF2-40B4-BE49-F238E27FC236}">
              <a16:creationId xmlns:a16="http://schemas.microsoft.com/office/drawing/2014/main" id="{B320A58A-1AF0-4916-A2CA-2A429D60A5B3}"/>
            </a:ext>
          </a:extLst>
        </xdr:cNvPr>
        <xdr:cNvSpPr txBox="1"/>
      </xdr:nvSpPr>
      <xdr:spPr>
        <a:xfrm>
          <a:off x="11268354" y="355314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19656CB-1C6D-4B14-88C7-09F5C7F28DD3}" type="TxLink">
            <a:rPr lang="en-US" sz="1200" b="0" i="0" u="none" strike="noStrike" kern="1200">
              <a:solidFill>
                <a:srgbClr val="747FA4"/>
              </a:solidFill>
              <a:latin typeface="Aptos Narrow"/>
              <a:ea typeface="+mn-ea"/>
              <a:cs typeface="+mn-cs"/>
            </a:rPr>
            <a:pPr marL="0" indent="0" algn="r" defTabSz="914400" rtl="0" eaLnBrk="1" latinLnBrk="0" hangingPunct="1"/>
            <a:t> $4,500 </a:t>
          </a:fld>
          <a:endParaRPr lang="ru-RU" sz="1200" b="0" i="0" u="none" strike="noStrike" kern="1200">
            <a:solidFill>
              <a:srgbClr val="747FA4"/>
            </a:solidFill>
            <a:latin typeface="Aptos Narrow"/>
            <a:ea typeface="+mn-ea"/>
            <a:cs typeface="+mn-cs"/>
          </a:endParaRPr>
        </a:p>
      </xdr:txBody>
    </xdr:sp>
    <xdr:clientData/>
  </xdr:twoCellAnchor>
  <xdr:twoCellAnchor>
    <xdr:from>
      <xdr:col>18</xdr:col>
      <xdr:colOff>295554</xdr:colOff>
      <xdr:row>21</xdr:row>
      <xdr:rowOff>125252</xdr:rowOff>
    </xdr:from>
    <xdr:to>
      <xdr:col>19</xdr:col>
      <xdr:colOff>326034</xdr:colOff>
      <xdr:row>22</xdr:row>
      <xdr:rowOff>181582</xdr:rowOff>
    </xdr:to>
    <xdr:sp macro="" textlink="Processing!F13">
      <xdr:nvSpPr>
        <xdr:cNvPr id="10251" name="TextBox 20">
          <a:extLst>
            <a:ext uri="{FF2B5EF4-FFF2-40B4-BE49-F238E27FC236}">
              <a16:creationId xmlns:a16="http://schemas.microsoft.com/office/drawing/2014/main" id="{0901B6E4-C165-45B2-A379-63AC2814E254}"/>
            </a:ext>
          </a:extLst>
        </xdr:cNvPr>
        <xdr:cNvSpPr txBox="1"/>
      </xdr:nvSpPr>
      <xdr:spPr>
        <a:xfrm>
          <a:off x="11268354" y="396573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3C64B4BA-43AB-47FF-B2B1-33004BDA7C6A}" type="TxLink">
            <a:rPr lang="en-US" sz="1200" b="0" i="0" u="none" strike="noStrike" kern="1200">
              <a:solidFill>
                <a:srgbClr val="747FA4"/>
              </a:solidFill>
              <a:latin typeface="Aptos Narrow"/>
              <a:ea typeface="+mn-ea"/>
              <a:cs typeface="+mn-cs"/>
            </a:rPr>
            <a:pPr marL="0" indent="0" algn="r" defTabSz="914400" rtl="0" eaLnBrk="1" latinLnBrk="0" hangingPunct="1"/>
            <a:t> $4,374 </a:t>
          </a:fld>
          <a:endParaRPr lang="ru-RU" sz="1200" b="0" i="0" u="none" strike="noStrike" kern="1200">
            <a:solidFill>
              <a:srgbClr val="747FA4"/>
            </a:solidFill>
            <a:latin typeface="Aptos Narrow"/>
            <a:ea typeface="+mn-ea"/>
            <a:cs typeface="+mn-cs"/>
          </a:endParaRPr>
        </a:p>
      </xdr:txBody>
    </xdr:sp>
    <xdr:clientData/>
  </xdr:twoCellAnchor>
  <xdr:twoCellAnchor>
    <xdr:from>
      <xdr:col>17</xdr:col>
      <xdr:colOff>541020</xdr:colOff>
      <xdr:row>24</xdr:row>
      <xdr:rowOff>45720</xdr:rowOff>
    </xdr:from>
    <xdr:to>
      <xdr:col>20</xdr:col>
      <xdr:colOff>54016</xdr:colOff>
      <xdr:row>28</xdr:row>
      <xdr:rowOff>68580</xdr:rowOff>
    </xdr:to>
    <xdr:sp macro="" textlink="Processing!E15">
      <xdr:nvSpPr>
        <xdr:cNvPr id="10252" name="Rectangle: Rounded Corners 10251">
          <a:extLst>
            <a:ext uri="{FF2B5EF4-FFF2-40B4-BE49-F238E27FC236}">
              <a16:creationId xmlns:a16="http://schemas.microsoft.com/office/drawing/2014/main" id="{EA9E068F-FB3F-4341-95FD-976873B9D3D6}"/>
            </a:ext>
          </a:extLst>
        </xdr:cNvPr>
        <xdr:cNvSpPr/>
      </xdr:nvSpPr>
      <xdr:spPr>
        <a:xfrm>
          <a:off x="10904220" y="4434840"/>
          <a:ext cx="1341796" cy="754380"/>
        </a:xfrm>
        <a:prstGeom prst="roundRect">
          <a:avLst>
            <a:gd name="adj" fmla="val 19697"/>
          </a:avLst>
        </a:prstGeom>
        <a:solidFill>
          <a:srgbClr val="F4F5FC"/>
        </a:solidFill>
        <a:ln w="19050">
          <a:solidFill>
            <a:schemeClr val="bg1"/>
          </a:solidFill>
        </a:ln>
        <a:effectLst>
          <a:outerShdw blurRad="50800" dist="38100" dir="2700000" algn="tl" rotWithShape="0">
            <a:srgbClr val="3D506B">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algn="ctr"/>
          <a:fld id="{5D43211B-0796-4FA0-B971-74B790C103E3}" type="TxLink">
            <a:rPr lang="en-US" sz="1100" b="0" i="0" u="none" strike="noStrike">
              <a:solidFill>
                <a:srgbClr val="747FA4"/>
              </a:solidFill>
              <a:latin typeface="Aptos Narrow"/>
            </a:rPr>
            <a:pPr algn="ctr"/>
            <a:t>Balance</a:t>
          </a:fld>
          <a:endParaRPr lang="ru-RU" sz="1100">
            <a:solidFill>
              <a:srgbClr val="747FA4"/>
            </a:solidFill>
          </a:endParaRPr>
        </a:p>
      </xdr:txBody>
    </xdr:sp>
    <xdr:clientData/>
  </xdr:twoCellAnchor>
  <xdr:twoCellAnchor>
    <xdr:from>
      <xdr:col>18</xdr:col>
      <xdr:colOff>160020</xdr:colOff>
      <xdr:row>24</xdr:row>
      <xdr:rowOff>167640</xdr:rowOff>
    </xdr:from>
    <xdr:to>
      <xdr:col>19</xdr:col>
      <xdr:colOff>435017</xdr:colOff>
      <xdr:row>26</xdr:row>
      <xdr:rowOff>175957</xdr:rowOff>
    </xdr:to>
    <xdr:sp macro="" textlink="Processing!F15">
      <xdr:nvSpPr>
        <xdr:cNvPr id="10253" name="TextBox 20">
          <a:extLst>
            <a:ext uri="{FF2B5EF4-FFF2-40B4-BE49-F238E27FC236}">
              <a16:creationId xmlns:a16="http://schemas.microsoft.com/office/drawing/2014/main" id="{72946016-73AC-4474-AC18-9837315CD460}"/>
            </a:ext>
          </a:extLst>
        </xdr:cNvPr>
        <xdr:cNvSpPr txBox="1"/>
      </xdr:nvSpPr>
      <xdr:spPr>
        <a:xfrm>
          <a:off x="11132820" y="4556760"/>
          <a:ext cx="884597"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88752FE9-B576-48E8-9330-EB4C48F6B79B}" type="TxLink">
            <a:rPr lang="en-US" sz="1800" b="1" i="0" u="none" strike="noStrike" kern="1200">
              <a:solidFill>
                <a:srgbClr val="000000"/>
              </a:solidFill>
              <a:latin typeface="Aptos Narrow"/>
              <a:ea typeface="+mn-ea"/>
              <a:cs typeface="+mn-cs"/>
            </a:rPr>
            <a:pPr marL="0" indent="0" algn="ctr" defTabSz="914400" rtl="0" eaLnBrk="1" latinLnBrk="0" hangingPunct="1"/>
            <a:t> $3,171 </a:t>
          </a:fld>
          <a:endParaRPr lang="ru-RU" sz="1800" b="1" i="0" u="none" strike="noStrike" kern="1200">
            <a:solidFill>
              <a:srgbClr val="000000"/>
            </a:solidFill>
            <a:latin typeface="Aptos Narrow"/>
            <a:ea typeface="+mn-ea"/>
            <a:cs typeface="+mn-cs"/>
          </a:endParaRPr>
        </a:p>
      </xdr:txBody>
    </xdr:sp>
    <xdr:clientData/>
  </xdr:twoCellAnchor>
  <xdr:twoCellAnchor>
    <xdr:from>
      <xdr:col>14</xdr:col>
      <xdr:colOff>388620</xdr:colOff>
      <xdr:row>15</xdr:row>
      <xdr:rowOff>60959</xdr:rowOff>
    </xdr:from>
    <xdr:to>
      <xdr:col>14</xdr:col>
      <xdr:colOff>525780</xdr:colOff>
      <xdr:row>16</xdr:row>
      <xdr:rowOff>15239</xdr:rowOff>
    </xdr:to>
    <xdr:sp macro="" textlink="">
      <xdr:nvSpPr>
        <xdr:cNvPr id="10256" name="Oval 10255">
          <a:extLst>
            <a:ext uri="{FF2B5EF4-FFF2-40B4-BE49-F238E27FC236}">
              <a16:creationId xmlns:a16="http://schemas.microsoft.com/office/drawing/2014/main" id="{9EC3F275-4498-4A40-86D2-9017F36BF4B5}"/>
            </a:ext>
          </a:extLst>
        </xdr:cNvPr>
        <xdr:cNvSpPr/>
      </xdr:nvSpPr>
      <xdr:spPr>
        <a:xfrm>
          <a:off x="8923020" y="2819925"/>
          <a:ext cx="137160" cy="138211"/>
        </a:xfrm>
        <a:prstGeom prst="ellipse">
          <a:avLst/>
        </a:prstGeom>
        <a:solidFill>
          <a:srgbClr val="13203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14</xdr:col>
      <xdr:colOff>388620</xdr:colOff>
      <xdr:row>17</xdr:row>
      <xdr:rowOff>105063</xdr:rowOff>
    </xdr:from>
    <xdr:to>
      <xdr:col>14</xdr:col>
      <xdr:colOff>525780</xdr:colOff>
      <xdr:row>18</xdr:row>
      <xdr:rowOff>59343</xdr:rowOff>
    </xdr:to>
    <xdr:sp macro="" textlink="">
      <xdr:nvSpPr>
        <xdr:cNvPr id="10257" name="Oval 10256">
          <a:extLst>
            <a:ext uri="{FF2B5EF4-FFF2-40B4-BE49-F238E27FC236}">
              <a16:creationId xmlns:a16="http://schemas.microsoft.com/office/drawing/2014/main" id="{3E4D1794-B2F4-440A-8D50-289CD665423B}"/>
            </a:ext>
          </a:extLst>
        </xdr:cNvPr>
        <xdr:cNvSpPr/>
      </xdr:nvSpPr>
      <xdr:spPr>
        <a:xfrm>
          <a:off x="8923020" y="3231891"/>
          <a:ext cx="137160" cy="138211"/>
        </a:xfrm>
        <a:prstGeom prst="ellipse">
          <a:avLst/>
        </a:prstGeom>
        <a:solidFill>
          <a:srgbClr val="5882B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14</xdr:col>
      <xdr:colOff>388620</xdr:colOff>
      <xdr:row>19</xdr:row>
      <xdr:rowOff>149167</xdr:rowOff>
    </xdr:from>
    <xdr:to>
      <xdr:col>14</xdr:col>
      <xdr:colOff>525780</xdr:colOff>
      <xdr:row>20</xdr:row>
      <xdr:rowOff>103447</xdr:rowOff>
    </xdr:to>
    <xdr:sp macro="" textlink="">
      <xdr:nvSpPr>
        <xdr:cNvPr id="10258" name="Oval 10257">
          <a:extLst>
            <a:ext uri="{FF2B5EF4-FFF2-40B4-BE49-F238E27FC236}">
              <a16:creationId xmlns:a16="http://schemas.microsoft.com/office/drawing/2014/main" id="{E75997DF-C223-4B7F-8915-DEB07ECE5F94}"/>
            </a:ext>
          </a:extLst>
        </xdr:cNvPr>
        <xdr:cNvSpPr/>
      </xdr:nvSpPr>
      <xdr:spPr>
        <a:xfrm>
          <a:off x="8923020" y="3643857"/>
          <a:ext cx="137160" cy="138211"/>
        </a:xfrm>
        <a:prstGeom prst="ellipse">
          <a:avLst/>
        </a:prstGeom>
        <a:solidFill>
          <a:srgbClr val="01EF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14</xdr:col>
      <xdr:colOff>388620</xdr:colOff>
      <xdr:row>22</xdr:row>
      <xdr:rowOff>10391</xdr:rowOff>
    </xdr:from>
    <xdr:to>
      <xdr:col>14</xdr:col>
      <xdr:colOff>525780</xdr:colOff>
      <xdr:row>22</xdr:row>
      <xdr:rowOff>147551</xdr:rowOff>
    </xdr:to>
    <xdr:sp macro="" textlink="">
      <xdr:nvSpPr>
        <xdr:cNvPr id="10259" name="Oval 10258">
          <a:extLst>
            <a:ext uri="{FF2B5EF4-FFF2-40B4-BE49-F238E27FC236}">
              <a16:creationId xmlns:a16="http://schemas.microsoft.com/office/drawing/2014/main" id="{9A8C60E0-F058-4A33-A72B-62C0F57D96A8}"/>
            </a:ext>
          </a:extLst>
        </xdr:cNvPr>
        <xdr:cNvSpPr/>
      </xdr:nvSpPr>
      <xdr:spPr>
        <a:xfrm>
          <a:off x="8923020" y="4056874"/>
          <a:ext cx="137160" cy="137160"/>
        </a:xfrm>
        <a:prstGeom prst="ellipse">
          <a:avLst/>
        </a:prstGeom>
        <a:solidFill>
          <a:srgbClr val="29A3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editAs="oneCell">
    <xdr:from>
      <xdr:col>13</xdr:col>
      <xdr:colOff>481775</xdr:colOff>
      <xdr:row>11</xdr:row>
      <xdr:rowOff>40572</xdr:rowOff>
    </xdr:from>
    <xdr:to>
      <xdr:col>14</xdr:col>
      <xdr:colOff>163021</xdr:colOff>
      <xdr:row>12</xdr:row>
      <xdr:rowOff>150300</xdr:rowOff>
    </xdr:to>
    <xdr:pic>
      <xdr:nvPicPr>
        <xdr:cNvPr id="10260" name="Graphic 10259" descr="Download from cloud outline">
          <a:extLst>
            <a:ext uri="{FF2B5EF4-FFF2-40B4-BE49-F238E27FC236}">
              <a16:creationId xmlns:a16="http://schemas.microsoft.com/office/drawing/2014/main" id="{31067C8F-0BC7-4349-A4F2-3665098D104B}"/>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8406575" y="2031297"/>
          <a:ext cx="290846" cy="290703"/>
        </a:xfrm>
        <a:prstGeom prst="rect">
          <a:avLst/>
        </a:prstGeom>
      </xdr:spPr>
    </xdr:pic>
    <xdr:clientData/>
  </xdr:twoCellAnchor>
  <xdr:twoCellAnchor editAs="oneCell">
    <xdr:from>
      <xdr:col>13</xdr:col>
      <xdr:colOff>457200</xdr:colOff>
      <xdr:row>8</xdr:row>
      <xdr:rowOff>30479</xdr:rowOff>
    </xdr:from>
    <xdr:to>
      <xdr:col>14</xdr:col>
      <xdr:colOff>165918</xdr:colOff>
      <xdr:row>9</xdr:row>
      <xdr:rowOff>167639</xdr:rowOff>
    </xdr:to>
    <xdr:pic>
      <xdr:nvPicPr>
        <xdr:cNvPr id="10261" name="Graphic 10260" descr="Arrow circle outline">
          <a:extLst>
            <a:ext uri="{FF2B5EF4-FFF2-40B4-BE49-F238E27FC236}">
              <a16:creationId xmlns:a16="http://schemas.microsoft.com/office/drawing/2014/main" id="{594127C1-1C8F-4484-9C6C-3EDA0B499684}"/>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8382000" y="1493519"/>
          <a:ext cx="318318" cy="320040"/>
        </a:xfrm>
        <a:prstGeom prst="rect">
          <a:avLst/>
        </a:prstGeom>
      </xdr:spPr>
    </xdr:pic>
    <xdr:clientData/>
  </xdr:twoCellAnchor>
  <xdr:twoCellAnchor>
    <xdr:from>
      <xdr:col>0</xdr:col>
      <xdr:colOff>0</xdr:colOff>
      <xdr:row>0</xdr:row>
      <xdr:rowOff>0</xdr:rowOff>
    </xdr:from>
    <xdr:to>
      <xdr:col>1</xdr:col>
      <xdr:colOff>83820</xdr:colOff>
      <xdr:row>1</xdr:row>
      <xdr:rowOff>83820</xdr:rowOff>
    </xdr:to>
    <xdr:sp macro="" textlink="">
      <xdr:nvSpPr>
        <xdr:cNvPr id="10262" name="Rectangle 10261">
          <a:extLst>
            <a:ext uri="{FF2B5EF4-FFF2-40B4-BE49-F238E27FC236}">
              <a16:creationId xmlns:a16="http://schemas.microsoft.com/office/drawing/2014/main" id="{71C152A4-AE03-4E4B-B1D3-E2B1EE2341DB}"/>
            </a:ext>
          </a:extLst>
        </xdr:cNvPr>
        <xdr:cNvSpPr/>
      </xdr:nvSpPr>
      <xdr:spPr>
        <a:xfrm>
          <a:off x="0" y="0"/>
          <a:ext cx="693420" cy="266700"/>
        </a:xfrm>
        <a:prstGeom prst="rect">
          <a:avLst/>
        </a:prstGeom>
        <a:solidFill>
          <a:srgbClr val="7088A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editAs="oneCell">
    <xdr:from>
      <xdr:col>8</xdr:col>
      <xdr:colOff>566463</xdr:colOff>
      <xdr:row>29</xdr:row>
      <xdr:rowOff>76200</xdr:rowOff>
    </xdr:from>
    <xdr:to>
      <xdr:col>19</xdr:col>
      <xdr:colOff>261663</xdr:colOff>
      <xdr:row>31</xdr:row>
      <xdr:rowOff>167640</xdr:rowOff>
    </xdr:to>
    <mc:AlternateContent xmlns:mc="http://schemas.openxmlformats.org/markup-compatibility/2006" xmlns:a14="http://schemas.microsoft.com/office/drawing/2010/main">
      <mc:Choice Requires="a14">
        <xdr:graphicFrame macro="">
          <xdr:nvGraphicFramePr>
            <xdr:cNvPr id="10264" name="Month 15">
              <a:extLst>
                <a:ext uri="{FF2B5EF4-FFF2-40B4-BE49-F238E27FC236}">
                  <a16:creationId xmlns:a16="http://schemas.microsoft.com/office/drawing/2014/main" id="{B408C0BE-2993-4F55-B8AE-B969AA23F126}"/>
                </a:ext>
              </a:extLst>
            </xdr:cNvPr>
            <xdr:cNvGraphicFramePr/>
          </xdr:nvGraphicFramePr>
          <xdr:xfrm>
            <a:off x="0" y="0"/>
            <a:ext cx="0" cy="0"/>
          </xdr:xfrm>
          <a:graphic>
            <a:graphicData uri="http://schemas.microsoft.com/office/drawing/2010/slicer">
              <sle:slicer xmlns:sle="http://schemas.microsoft.com/office/drawing/2010/slicer" name="Month 15"/>
            </a:graphicData>
          </a:graphic>
        </xdr:graphicFrame>
      </mc:Choice>
      <mc:Fallback xmlns="">
        <xdr:sp macro="" textlink="">
          <xdr:nvSpPr>
            <xdr:cNvPr id="0" name=""/>
            <xdr:cNvSpPr>
              <a:spLocks noTextEdit="1"/>
            </xdr:cNvSpPr>
          </xdr:nvSpPr>
          <xdr:spPr>
            <a:xfrm>
              <a:off x="5443263" y="5379720"/>
              <a:ext cx="6400800" cy="457200"/>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22</xdr:col>
      <xdr:colOff>212160</xdr:colOff>
      <xdr:row>1</xdr:row>
      <xdr:rowOff>0</xdr:rowOff>
    </xdr:from>
    <xdr:to>
      <xdr:col>22</xdr:col>
      <xdr:colOff>486480</xdr:colOff>
      <xdr:row>2</xdr:row>
      <xdr:rowOff>91440</xdr:rowOff>
    </xdr:to>
    <xdr:pic>
      <xdr:nvPicPr>
        <xdr:cNvPr id="10266" name="Graphic 10265" descr="Partial sun with solid fill">
          <a:extLst>
            <a:ext uri="{FF2B5EF4-FFF2-40B4-BE49-F238E27FC236}">
              <a16:creationId xmlns:a16="http://schemas.microsoft.com/office/drawing/2014/main" id="{73EEE81E-2990-CC33-6185-21928A79C76F}"/>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13623360" y="182880"/>
          <a:ext cx="274320" cy="274320"/>
        </a:xfrm>
        <a:prstGeom prst="rect">
          <a:avLst/>
        </a:prstGeom>
      </xdr:spPr>
    </xdr:pic>
    <xdr:clientData/>
  </xdr:twoCellAnchor>
  <xdr:twoCellAnchor>
    <xdr:from>
      <xdr:col>21</xdr:col>
      <xdr:colOff>426720</xdr:colOff>
      <xdr:row>1</xdr:row>
      <xdr:rowOff>0</xdr:rowOff>
    </xdr:from>
    <xdr:to>
      <xdr:col>22</xdr:col>
      <xdr:colOff>91440</xdr:colOff>
      <xdr:row>2</xdr:row>
      <xdr:rowOff>91440</xdr:rowOff>
    </xdr:to>
    <xdr:pic>
      <xdr:nvPicPr>
        <xdr:cNvPr id="10267" name="Graphic 10266" descr="Moon with solid fill">
          <a:hlinkClick xmlns:r="http://schemas.openxmlformats.org/officeDocument/2006/relationships" r:id="rId31"/>
          <a:extLst>
            <a:ext uri="{FF2B5EF4-FFF2-40B4-BE49-F238E27FC236}">
              <a16:creationId xmlns:a16="http://schemas.microsoft.com/office/drawing/2014/main" id="{98A1DAC0-DCCA-DD81-F8C4-4C2AE6C0D286}"/>
            </a:ext>
          </a:extLst>
        </xdr:cNvPr>
        <xdr:cNvPicPr>
          <a:picLocks noChangeAspect="1"/>
        </xdr:cNvPicPr>
      </xdr:nvPicPr>
      <xdr:blipFill>
        <a:blip xmlns:r="http://schemas.openxmlformats.org/officeDocument/2006/relationships" r:embed="rId32">
          <a:extLst>
            <a:ext uri="{96DAC541-7B7A-43D3-8B79-37D633B846F1}">
              <asvg:svgBlip xmlns:asvg="http://schemas.microsoft.com/office/drawing/2016/SVG/main" r:embed="rId33"/>
            </a:ext>
          </a:extLst>
        </a:blip>
        <a:stretch>
          <a:fillRect/>
        </a:stretch>
      </xdr:blipFill>
      <xdr:spPr>
        <a:xfrm>
          <a:off x="13228320" y="182880"/>
          <a:ext cx="274320" cy="274320"/>
        </a:xfrm>
        <a:prstGeom prst="rect">
          <a:avLst/>
        </a:prstGeom>
      </xdr:spPr>
    </xdr:pic>
    <xdr:clientData/>
  </xdr:twoCellAnchor>
  <xdr:twoCellAnchor>
    <xdr:from>
      <xdr:col>22</xdr:col>
      <xdr:colOff>607200</xdr:colOff>
      <xdr:row>1</xdr:row>
      <xdr:rowOff>0</xdr:rowOff>
    </xdr:from>
    <xdr:to>
      <xdr:col>23</xdr:col>
      <xdr:colOff>271920</xdr:colOff>
      <xdr:row>2</xdr:row>
      <xdr:rowOff>91440</xdr:rowOff>
    </xdr:to>
    <xdr:pic>
      <xdr:nvPicPr>
        <xdr:cNvPr id="10268" name="Graphic 10267" descr="Sun with solid fill">
          <a:hlinkClick xmlns:r="http://schemas.openxmlformats.org/officeDocument/2006/relationships" r:id="rId34"/>
          <a:extLst>
            <a:ext uri="{FF2B5EF4-FFF2-40B4-BE49-F238E27FC236}">
              <a16:creationId xmlns:a16="http://schemas.microsoft.com/office/drawing/2014/main" id="{3CAD07DB-8D9C-721A-A769-E0F6B82EE58F}"/>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14018400" y="182880"/>
          <a:ext cx="274320" cy="27432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6</xdr:col>
      <xdr:colOff>0</xdr:colOff>
      <xdr:row>14</xdr:row>
      <xdr:rowOff>0</xdr:rowOff>
    </xdr:from>
    <xdr:to>
      <xdr:col>7</xdr:col>
      <xdr:colOff>304800</xdr:colOff>
      <xdr:row>16</xdr:row>
      <xdr:rowOff>91440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3657600" y="2667000"/>
          <a:ext cx="914400" cy="472440"/>
          <a:chOff x="8908773" y="2104445"/>
          <a:chExt cx="914400" cy="457200"/>
        </a:xfrm>
      </xdr:grpSpPr>
      <xdr:sp macro="" textlink="">
        <xdr:nvSpPr>
          <xdr:cNvPr id="3" name="Rectangle: Rounded Corners 2">
            <a:extLst>
              <a:ext uri="{FF2B5EF4-FFF2-40B4-BE49-F238E27FC236}">
                <a16:creationId xmlns:a16="http://schemas.microsoft.com/office/drawing/2014/main" id="{00000000-0008-0000-0600-000003000000}"/>
              </a:ext>
            </a:extLst>
          </xdr:cNvPr>
          <xdr:cNvSpPr/>
        </xdr:nvSpPr>
        <xdr:spPr>
          <a:xfrm>
            <a:off x="8908773" y="2150165"/>
            <a:ext cx="914400" cy="365760"/>
          </a:xfrm>
          <a:prstGeom prst="roundRect">
            <a:avLst>
              <a:gd name="adj" fmla="val 50000"/>
            </a:avLst>
          </a:prstGeom>
          <a:solidFill>
            <a:srgbClr val="FF00FF"/>
          </a:solidFill>
          <a:ln>
            <a:noFill/>
          </a:ln>
          <a:effectLst>
            <a:innerShdw blurRad="254000">
              <a:schemeClr val="tx1"/>
            </a:inn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4" name="Oval 3">
            <a:extLst>
              <a:ext uri="{FF2B5EF4-FFF2-40B4-BE49-F238E27FC236}">
                <a16:creationId xmlns:a16="http://schemas.microsoft.com/office/drawing/2014/main" id="{00000000-0008-0000-0600-000004000000}"/>
              </a:ext>
            </a:extLst>
          </xdr:cNvPr>
          <xdr:cNvSpPr/>
        </xdr:nvSpPr>
        <xdr:spPr>
          <a:xfrm>
            <a:off x="9365973" y="2104445"/>
            <a:ext cx="457200" cy="457200"/>
          </a:xfrm>
          <a:prstGeom prst="ellipse">
            <a:avLst/>
          </a:prstGeom>
          <a:solidFill>
            <a:schemeClr val="accent1">
              <a:lumMod val="60000"/>
              <a:lumOff val="40000"/>
            </a:schemeClr>
          </a:solidFill>
          <a:ln>
            <a:noFill/>
          </a:ln>
          <a:scene3d>
            <a:camera prst="orthographicFront"/>
            <a:lightRig rig="threePt" dir="t"/>
          </a:scene3d>
          <a:sp3d>
            <a:bevelT w="152400" h="50800" prst="softRound"/>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6</xdr:col>
      <xdr:colOff>0</xdr:colOff>
      <xdr:row>17</xdr:row>
      <xdr:rowOff>0</xdr:rowOff>
    </xdr:from>
    <xdr:to>
      <xdr:col>7</xdr:col>
      <xdr:colOff>304800</xdr:colOff>
      <xdr:row>19</xdr:row>
      <xdr:rowOff>91440</xdr:rowOff>
    </xdr:to>
    <xdr:grpSp>
      <xdr:nvGrpSpPr>
        <xdr:cNvPr id="5" name="Group 4">
          <a:extLst>
            <a:ext uri="{FF2B5EF4-FFF2-40B4-BE49-F238E27FC236}">
              <a16:creationId xmlns:a16="http://schemas.microsoft.com/office/drawing/2014/main" id="{00000000-0008-0000-0600-000005000000}"/>
            </a:ext>
          </a:extLst>
        </xdr:cNvPr>
        <xdr:cNvGrpSpPr/>
      </xdr:nvGrpSpPr>
      <xdr:grpSpPr>
        <a:xfrm>
          <a:off x="3657600" y="3238500"/>
          <a:ext cx="914400" cy="472440"/>
          <a:chOff x="8908773" y="2667662"/>
          <a:chExt cx="914400" cy="457200"/>
        </a:xfrm>
      </xdr:grpSpPr>
      <xdr:sp macro="" textlink="">
        <xdr:nvSpPr>
          <xdr:cNvPr id="6" name="Rectangle: Rounded Corners 5">
            <a:extLst>
              <a:ext uri="{FF2B5EF4-FFF2-40B4-BE49-F238E27FC236}">
                <a16:creationId xmlns:a16="http://schemas.microsoft.com/office/drawing/2014/main" id="{00000000-0008-0000-0600-000006000000}"/>
              </a:ext>
            </a:extLst>
          </xdr:cNvPr>
          <xdr:cNvSpPr/>
        </xdr:nvSpPr>
        <xdr:spPr>
          <a:xfrm flipH="1">
            <a:off x="8908773" y="2713382"/>
            <a:ext cx="914400" cy="365760"/>
          </a:xfrm>
          <a:prstGeom prst="roundRect">
            <a:avLst>
              <a:gd name="adj" fmla="val 50000"/>
            </a:avLst>
          </a:prstGeom>
          <a:solidFill>
            <a:schemeClr val="tx2">
              <a:lumMod val="90000"/>
              <a:lumOff val="10000"/>
            </a:schemeClr>
          </a:solidFill>
          <a:ln>
            <a:noFill/>
          </a:ln>
          <a:effectLst>
            <a:innerShdw blurRad="254000">
              <a:schemeClr val="tx1"/>
            </a:inn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7" name="Oval 6">
            <a:extLst>
              <a:ext uri="{FF2B5EF4-FFF2-40B4-BE49-F238E27FC236}">
                <a16:creationId xmlns:a16="http://schemas.microsoft.com/office/drawing/2014/main" id="{00000000-0008-0000-0600-000007000000}"/>
              </a:ext>
            </a:extLst>
          </xdr:cNvPr>
          <xdr:cNvSpPr/>
        </xdr:nvSpPr>
        <xdr:spPr>
          <a:xfrm flipH="1">
            <a:off x="8908773" y="2667662"/>
            <a:ext cx="457200" cy="457200"/>
          </a:xfrm>
          <a:prstGeom prst="ellipse">
            <a:avLst/>
          </a:prstGeom>
          <a:solidFill>
            <a:schemeClr val="tx2">
              <a:lumMod val="90000"/>
              <a:lumOff val="10000"/>
            </a:schemeClr>
          </a:solidFill>
          <a:ln>
            <a:noFill/>
          </a:ln>
          <a:scene3d>
            <a:camera prst="orthographicFront"/>
            <a:lightRig rig="threePt" dir="t"/>
          </a:scene3d>
          <a:sp3d>
            <a:bevelT w="152400" h="50800" prst="softRound"/>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9</xdr:col>
      <xdr:colOff>0</xdr:colOff>
      <xdr:row>8</xdr:row>
      <xdr:rowOff>0</xdr:rowOff>
    </xdr:from>
    <xdr:to>
      <xdr:col>10</xdr:col>
      <xdr:colOff>304800</xdr:colOff>
      <xdr:row>10</xdr:row>
      <xdr:rowOff>91440</xdr:rowOff>
    </xdr:to>
    <xdr:grpSp>
      <xdr:nvGrpSpPr>
        <xdr:cNvPr id="8" name="Group 7">
          <a:extLst>
            <a:ext uri="{FF2B5EF4-FFF2-40B4-BE49-F238E27FC236}">
              <a16:creationId xmlns:a16="http://schemas.microsoft.com/office/drawing/2014/main" id="{00000000-0008-0000-0600-000008000000}"/>
            </a:ext>
          </a:extLst>
        </xdr:cNvPr>
        <xdr:cNvGrpSpPr/>
      </xdr:nvGrpSpPr>
      <xdr:grpSpPr>
        <a:xfrm>
          <a:off x="5486400" y="1524000"/>
          <a:ext cx="914400" cy="472440"/>
          <a:chOff x="8908773" y="2104445"/>
          <a:chExt cx="914400" cy="457200"/>
        </a:xfrm>
      </xdr:grpSpPr>
      <xdr:sp macro="" textlink="">
        <xdr:nvSpPr>
          <xdr:cNvPr id="9" name="Rectangle: Rounded Corners 8">
            <a:extLst>
              <a:ext uri="{FF2B5EF4-FFF2-40B4-BE49-F238E27FC236}">
                <a16:creationId xmlns:a16="http://schemas.microsoft.com/office/drawing/2014/main" id="{00000000-0008-0000-0600-000009000000}"/>
              </a:ext>
            </a:extLst>
          </xdr:cNvPr>
          <xdr:cNvSpPr/>
        </xdr:nvSpPr>
        <xdr:spPr>
          <a:xfrm>
            <a:off x="8908773" y="2150165"/>
            <a:ext cx="914400" cy="365760"/>
          </a:xfrm>
          <a:prstGeom prst="roundRect">
            <a:avLst>
              <a:gd name="adj" fmla="val 50000"/>
            </a:avLst>
          </a:prstGeom>
          <a:solidFill>
            <a:srgbClr val="16BBC9"/>
          </a:solidFill>
          <a:ln>
            <a:noFill/>
          </a:ln>
          <a:effectLst>
            <a:innerShdw blurRad="254000">
              <a:schemeClr val="tx1"/>
            </a:inn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0" name="Oval 9">
            <a:extLst>
              <a:ext uri="{FF2B5EF4-FFF2-40B4-BE49-F238E27FC236}">
                <a16:creationId xmlns:a16="http://schemas.microsoft.com/office/drawing/2014/main" id="{00000000-0008-0000-0600-00000A000000}"/>
              </a:ext>
            </a:extLst>
          </xdr:cNvPr>
          <xdr:cNvSpPr/>
        </xdr:nvSpPr>
        <xdr:spPr>
          <a:xfrm>
            <a:off x="9365973" y="2104445"/>
            <a:ext cx="457200" cy="457200"/>
          </a:xfrm>
          <a:prstGeom prst="ellipse">
            <a:avLst/>
          </a:prstGeom>
          <a:solidFill>
            <a:srgbClr val="11959F"/>
          </a:solidFill>
          <a:ln>
            <a:noFill/>
          </a:ln>
          <a:scene3d>
            <a:camera prst="orthographicFront"/>
            <a:lightRig rig="threePt" dir="t"/>
          </a:scene3d>
          <a:sp3d>
            <a:bevelT w="152400" h="50800" prst="softRound"/>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9</xdr:col>
      <xdr:colOff>0</xdr:colOff>
      <xdr:row>11</xdr:row>
      <xdr:rowOff>0</xdr:rowOff>
    </xdr:from>
    <xdr:to>
      <xdr:col>10</xdr:col>
      <xdr:colOff>304800</xdr:colOff>
      <xdr:row>13</xdr:row>
      <xdr:rowOff>91440</xdr:rowOff>
    </xdr:to>
    <xdr:grpSp>
      <xdr:nvGrpSpPr>
        <xdr:cNvPr id="11" name="Group 10">
          <a:extLst>
            <a:ext uri="{FF2B5EF4-FFF2-40B4-BE49-F238E27FC236}">
              <a16:creationId xmlns:a16="http://schemas.microsoft.com/office/drawing/2014/main" id="{00000000-0008-0000-0600-00000B000000}"/>
            </a:ext>
          </a:extLst>
        </xdr:cNvPr>
        <xdr:cNvGrpSpPr/>
      </xdr:nvGrpSpPr>
      <xdr:grpSpPr>
        <a:xfrm>
          <a:off x="5486400" y="2095500"/>
          <a:ext cx="914400" cy="472440"/>
          <a:chOff x="8908773" y="2667662"/>
          <a:chExt cx="914400" cy="457200"/>
        </a:xfrm>
      </xdr:grpSpPr>
      <xdr:sp macro="" textlink="">
        <xdr:nvSpPr>
          <xdr:cNvPr id="12" name="Rectangle: Rounded Corners 11">
            <a:extLst>
              <a:ext uri="{FF2B5EF4-FFF2-40B4-BE49-F238E27FC236}">
                <a16:creationId xmlns:a16="http://schemas.microsoft.com/office/drawing/2014/main" id="{00000000-0008-0000-0600-00000C000000}"/>
              </a:ext>
            </a:extLst>
          </xdr:cNvPr>
          <xdr:cNvSpPr/>
        </xdr:nvSpPr>
        <xdr:spPr>
          <a:xfrm flipH="1">
            <a:off x="8908773" y="2713382"/>
            <a:ext cx="914400" cy="365760"/>
          </a:xfrm>
          <a:prstGeom prst="roundRect">
            <a:avLst>
              <a:gd name="adj" fmla="val 50000"/>
            </a:avLst>
          </a:prstGeom>
          <a:solidFill>
            <a:schemeClr val="tx2">
              <a:lumMod val="90000"/>
              <a:lumOff val="10000"/>
            </a:schemeClr>
          </a:solidFill>
          <a:ln>
            <a:noFill/>
          </a:ln>
          <a:effectLst>
            <a:innerShdw blurRad="254000">
              <a:schemeClr val="tx1"/>
            </a:inn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3" name="Oval 12">
            <a:extLst>
              <a:ext uri="{FF2B5EF4-FFF2-40B4-BE49-F238E27FC236}">
                <a16:creationId xmlns:a16="http://schemas.microsoft.com/office/drawing/2014/main" id="{00000000-0008-0000-0600-00000D000000}"/>
              </a:ext>
            </a:extLst>
          </xdr:cNvPr>
          <xdr:cNvSpPr/>
        </xdr:nvSpPr>
        <xdr:spPr>
          <a:xfrm flipH="1">
            <a:off x="8908773" y="2667662"/>
            <a:ext cx="457200" cy="457200"/>
          </a:xfrm>
          <a:prstGeom prst="ellipse">
            <a:avLst/>
          </a:prstGeom>
          <a:solidFill>
            <a:srgbClr val="11959F"/>
          </a:solidFill>
          <a:ln>
            <a:noFill/>
          </a:ln>
          <a:scene3d>
            <a:camera prst="orthographicFront"/>
            <a:lightRig rig="threePt" dir="t"/>
          </a:scene3d>
          <a:sp3d>
            <a:bevelT w="152400" h="50800" prst="softRound"/>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11</xdr:col>
      <xdr:colOff>7620</xdr:colOff>
      <xdr:row>8</xdr:row>
      <xdr:rowOff>0</xdr:rowOff>
    </xdr:from>
    <xdr:to>
      <xdr:col>12</xdr:col>
      <xdr:colOff>312420</xdr:colOff>
      <xdr:row>10</xdr:row>
      <xdr:rowOff>91440</xdr:rowOff>
    </xdr:to>
    <xdr:grpSp>
      <xdr:nvGrpSpPr>
        <xdr:cNvPr id="14" name="Group 13">
          <a:extLst>
            <a:ext uri="{FF2B5EF4-FFF2-40B4-BE49-F238E27FC236}">
              <a16:creationId xmlns:a16="http://schemas.microsoft.com/office/drawing/2014/main" id="{00000000-0008-0000-0600-00000E000000}"/>
            </a:ext>
          </a:extLst>
        </xdr:cNvPr>
        <xdr:cNvGrpSpPr/>
      </xdr:nvGrpSpPr>
      <xdr:grpSpPr>
        <a:xfrm>
          <a:off x="6713220" y="1524000"/>
          <a:ext cx="914400" cy="472440"/>
          <a:chOff x="8908773" y="2104445"/>
          <a:chExt cx="914400" cy="457200"/>
        </a:xfrm>
      </xdr:grpSpPr>
      <xdr:sp macro="" textlink="">
        <xdr:nvSpPr>
          <xdr:cNvPr id="15" name="Rectangle: Rounded Corners 14">
            <a:extLst>
              <a:ext uri="{FF2B5EF4-FFF2-40B4-BE49-F238E27FC236}">
                <a16:creationId xmlns:a16="http://schemas.microsoft.com/office/drawing/2014/main" id="{00000000-0008-0000-0600-00000F000000}"/>
              </a:ext>
            </a:extLst>
          </xdr:cNvPr>
          <xdr:cNvSpPr/>
        </xdr:nvSpPr>
        <xdr:spPr>
          <a:xfrm>
            <a:off x="8908773" y="2150165"/>
            <a:ext cx="914400" cy="365760"/>
          </a:xfrm>
          <a:prstGeom prst="roundRect">
            <a:avLst>
              <a:gd name="adj" fmla="val 50000"/>
            </a:avLst>
          </a:prstGeom>
          <a:solidFill>
            <a:srgbClr val="01EFFA"/>
          </a:solidFill>
          <a:ln>
            <a:noFill/>
          </a:ln>
          <a:effectLst>
            <a:innerShdw blurRad="254000">
              <a:schemeClr val="tx1"/>
            </a:inn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6" name="Oval 15">
            <a:extLst>
              <a:ext uri="{FF2B5EF4-FFF2-40B4-BE49-F238E27FC236}">
                <a16:creationId xmlns:a16="http://schemas.microsoft.com/office/drawing/2014/main" id="{00000000-0008-0000-0600-000010000000}"/>
              </a:ext>
            </a:extLst>
          </xdr:cNvPr>
          <xdr:cNvSpPr/>
        </xdr:nvSpPr>
        <xdr:spPr>
          <a:xfrm>
            <a:off x="9365973" y="2104445"/>
            <a:ext cx="457200" cy="457200"/>
          </a:xfrm>
          <a:prstGeom prst="ellipse">
            <a:avLst/>
          </a:prstGeom>
          <a:solidFill>
            <a:srgbClr val="01EFFA"/>
          </a:solidFill>
          <a:ln>
            <a:noFill/>
          </a:ln>
          <a:scene3d>
            <a:camera prst="orthographicFront"/>
            <a:lightRig rig="threePt" dir="t"/>
          </a:scene3d>
          <a:sp3d>
            <a:bevelT w="152400" h="50800" prst="softRound"/>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11</xdr:col>
      <xdr:colOff>281940</xdr:colOff>
      <xdr:row>11</xdr:row>
      <xdr:rowOff>0</xdr:rowOff>
    </xdr:from>
    <xdr:to>
      <xdr:col>12</xdr:col>
      <xdr:colOff>586740</xdr:colOff>
      <xdr:row>13</xdr:row>
      <xdr:rowOff>91440</xdr:rowOff>
    </xdr:to>
    <xdr:grpSp>
      <xdr:nvGrpSpPr>
        <xdr:cNvPr id="17" name="Group 16">
          <a:extLst>
            <a:ext uri="{FF2B5EF4-FFF2-40B4-BE49-F238E27FC236}">
              <a16:creationId xmlns:a16="http://schemas.microsoft.com/office/drawing/2014/main" id="{00000000-0008-0000-0600-000011000000}"/>
            </a:ext>
          </a:extLst>
        </xdr:cNvPr>
        <xdr:cNvGrpSpPr/>
      </xdr:nvGrpSpPr>
      <xdr:grpSpPr>
        <a:xfrm>
          <a:off x="6987540" y="2095500"/>
          <a:ext cx="914400" cy="472440"/>
          <a:chOff x="8908773" y="2667662"/>
          <a:chExt cx="914400" cy="457200"/>
        </a:xfrm>
      </xdr:grpSpPr>
      <xdr:sp macro="" textlink="">
        <xdr:nvSpPr>
          <xdr:cNvPr id="18" name="Rectangle: Rounded Corners 17">
            <a:extLst>
              <a:ext uri="{FF2B5EF4-FFF2-40B4-BE49-F238E27FC236}">
                <a16:creationId xmlns:a16="http://schemas.microsoft.com/office/drawing/2014/main" id="{00000000-0008-0000-0600-000012000000}"/>
              </a:ext>
            </a:extLst>
          </xdr:cNvPr>
          <xdr:cNvSpPr/>
        </xdr:nvSpPr>
        <xdr:spPr>
          <a:xfrm flipH="1">
            <a:off x="8908773" y="2713382"/>
            <a:ext cx="914400" cy="365760"/>
          </a:xfrm>
          <a:prstGeom prst="roundRect">
            <a:avLst>
              <a:gd name="adj" fmla="val 50000"/>
            </a:avLst>
          </a:prstGeom>
          <a:solidFill>
            <a:schemeClr val="tx2">
              <a:lumMod val="90000"/>
              <a:lumOff val="10000"/>
            </a:schemeClr>
          </a:solidFill>
          <a:ln>
            <a:noFill/>
          </a:ln>
          <a:effectLst>
            <a:innerShdw blurRad="254000">
              <a:schemeClr val="tx1"/>
            </a:inn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9" name="Oval 18">
            <a:extLst>
              <a:ext uri="{FF2B5EF4-FFF2-40B4-BE49-F238E27FC236}">
                <a16:creationId xmlns:a16="http://schemas.microsoft.com/office/drawing/2014/main" id="{00000000-0008-0000-0600-000013000000}"/>
              </a:ext>
            </a:extLst>
          </xdr:cNvPr>
          <xdr:cNvSpPr/>
        </xdr:nvSpPr>
        <xdr:spPr>
          <a:xfrm flipH="1">
            <a:off x="8908773" y="2667662"/>
            <a:ext cx="457200" cy="457200"/>
          </a:xfrm>
          <a:prstGeom prst="ellipse">
            <a:avLst/>
          </a:prstGeom>
          <a:solidFill>
            <a:srgbClr val="01EFFA"/>
          </a:solidFill>
          <a:ln>
            <a:noFill/>
          </a:ln>
          <a:scene3d>
            <a:camera prst="orthographicFront"/>
            <a:lightRig rig="threePt" dir="t"/>
          </a:scene3d>
          <a:sp3d>
            <a:bevelT w="152400" h="50800" prst="softRound"/>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30480</xdr:colOff>
      <xdr:row>0</xdr:row>
      <xdr:rowOff>0</xdr:rowOff>
    </xdr:from>
    <xdr:to>
      <xdr:col>23</xdr:col>
      <xdr:colOff>403860</xdr:colOff>
      <xdr:row>44</xdr:row>
      <xdr:rowOff>121920</xdr:rowOff>
    </xdr:to>
    <xdr:sp macro="" textlink="">
      <xdr:nvSpPr>
        <xdr:cNvPr id="13" name="Rectangle 12">
          <a:extLst>
            <a:ext uri="{FF2B5EF4-FFF2-40B4-BE49-F238E27FC236}">
              <a16:creationId xmlns:a16="http://schemas.microsoft.com/office/drawing/2014/main" id="{00000000-0008-0000-0100-00000D000000}"/>
            </a:ext>
          </a:extLst>
        </xdr:cNvPr>
        <xdr:cNvSpPr/>
      </xdr:nvSpPr>
      <xdr:spPr>
        <a:xfrm>
          <a:off x="30480" y="0"/>
          <a:ext cx="14394180" cy="8168640"/>
        </a:xfrm>
        <a:prstGeom prst="rect">
          <a:avLst/>
        </a:prstGeom>
        <a:gradFill flip="none" rotWithShape="1">
          <a:gsLst>
            <a:gs pos="100000">
              <a:srgbClr val="01182C"/>
            </a:gs>
            <a:gs pos="40000">
              <a:srgbClr val="001F34"/>
            </a:gs>
            <a:gs pos="0">
              <a:srgbClr val="004679"/>
            </a:gs>
          </a:gsLst>
          <a:path path="circle">
            <a:fillToRect r="100000" b="100000"/>
          </a:path>
          <a:tileRect l="-100000" t="-100000"/>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182880</xdr:colOff>
      <xdr:row>1</xdr:row>
      <xdr:rowOff>45720</xdr:rowOff>
    </xdr:from>
    <xdr:to>
      <xdr:col>21</xdr:col>
      <xdr:colOff>30480</xdr:colOff>
      <xdr:row>41</xdr:row>
      <xdr:rowOff>45720</xdr:rowOff>
    </xdr:to>
    <xdr:sp macro="" textlink="">
      <xdr:nvSpPr>
        <xdr:cNvPr id="3" name="Rectangle: Rounded Corners 2">
          <a:extLst>
            <a:ext uri="{FF2B5EF4-FFF2-40B4-BE49-F238E27FC236}">
              <a16:creationId xmlns:a16="http://schemas.microsoft.com/office/drawing/2014/main" id="{00000000-0008-0000-0100-000003000000}"/>
            </a:ext>
          </a:extLst>
        </xdr:cNvPr>
        <xdr:cNvSpPr/>
      </xdr:nvSpPr>
      <xdr:spPr>
        <a:xfrm>
          <a:off x="1402080" y="228600"/>
          <a:ext cx="11430000" cy="7315200"/>
        </a:xfrm>
        <a:prstGeom prst="roundRect">
          <a:avLst>
            <a:gd name="adj" fmla="val 4725"/>
          </a:avLst>
        </a:prstGeom>
        <a:gradFill flip="none" rotWithShape="1">
          <a:gsLst>
            <a:gs pos="0">
              <a:srgbClr val="002A42"/>
            </a:gs>
            <a:gs pos="99000">
              <a:srgbClr val="01182C"/>
            </a:gs>
          </a:gsLst>
          <a:path path="circle">
            <a:fillToRect r="100000" b="100000"/>
          </a:path>
          <a:tileRect l="-100000" t="-100000"/>
        </a:gradFill>
        <a:ln w="9525">
          <a:gradFill flip="none" rotWithShape="1">
            <a:gsLst>
              <a:gs pos="100000">
                <a:srgbClr val="00EED7"/>
              </a:gs>
              <a:gs pos="53100">
                <a:srgbClr val="004679"/>
              </a:gs>
              <a:gs pos="0">
                <a:srgbClr val="29A3FF"/>
              </a:gs>
            </a:gsLst>
            <a:lin ang="2700000" scaled="1"/>
            <a:tileRect/>
          </a:gradFill>
        </a:ln>
        <a:effectLst>
          <a:outerShdw blurRad="698500" dist="190500" dir="9600000" algn="br" rotWithShape="0">
            <a:srgbClr val="0081E2">
              <a:alpha val="48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483870</xdr:colOff>
      <xdr:row>6</xdr:row>
      <xdr:rowOff>106680</xdr:rowOff>
    </xdr:from>
    <xdr:to>
      <xdr:col>7</xdr:col>
      <xdr:colOff>179070</xdr:colOff>
      <xdr:row>29</xdr:row>
      <xdr:rowOff>106680</xdr:rowOff>
    </xdr:to>
    <xdr:sp macro="" textlink="">
      <xdr:nvSpPr>
        <xdr:cNvPr id="5" name="Rectangle: Rounded Corners 4">
          <a:extLst>
            <a:ext uri="{FF2B5EF4-FFF2-40B4-BE49-F238E27FC236}">
              <a16:creationId xmlns:a16="http://schemas.microsoft.com/office/drawing/2014/main" id="{00000000-0008-0000-0100-000005000000}"/>
            </a:ext>
          </a:extLst>
        </xdr:cNvPr>
        <xdr:cNvSpPr/>
      </xdr:nvSpPr>
      <xdr:spPr>
        <a:xfrm>
          <a:off x="1703070" y="1203960"/>
          <a:ext cx="2743200" cy="4206240"/>
        </a:xfrm>
        <a:prstGeom prst="roundRect">
          <a:avLst>
            <a:gd name="adj" fmla="val 9762"/>
          </a:avLst>
        </a:prstGeom>
        <a:gradFill flip="none" rotWithShape="1">
          <a:gsLst>
            <a:gs pos="100000">
              <a:srgbClr val="011F33"/>
            </a:gs>
            <a:gs pos="6500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7</xdr:col>
      <xdr:colOff>461010</xdr:colOff>
      <xdr:row>6</xdr:row>
      <xdr:rowOff>106680</xdr:rowOff>
    </xdr:from>
    <xdr:to>
      <xdr:col>15</xdr:col>
      <xdr:colOff>521970</xdr:colOff>
      <xdr:row>18</xdr:row>
      <xdr:rowOff>106680</xdr:rowOff>
    </xdr:to>
    <xdr:sp macro="" textlink="">
      <xdr:nvSpPr>
        <xdr:cNvPr id="6" name="Rectangle: Rounded Corners 5">
          <a:extLst>
            <a:ext uri="{FF2B5EF4-FFF2-40B4-BE49-F238E27FC236}">
              <a16:creationId xmlns:a16="http://schemas.microsoft.com/office/drawing/2014/main" id="{00000000-0008-0000-0100-000006000000}"/>
            </a:ext>
          </a:extLst>
        </xdr:cNvPr>
        <xdr:cNvSpPr/>
      </xdr:nvSpPr>
      <xdr:spPr>
        <a:xfrm>
          <a:off x="4728210" y="1203960"/>
          <a:ext cx="4937760" cy="2194560"/>
        </a:xfrm>
        <a:prstGeom prst="roundRect">
          <a:avLst>
            <a:gd name="adj" fmla="val 11479"/>
          </a:avLst>
        </a:prstGeom>
        <a:gradFill flip="none" rotWithShape="1">
          <a:gsLst>
            <a:gs pos="73000">
              <a:srgbClr val="001D31"/>
            </a:gs>
            <a:gs pos="0">
              <a:srgbClr val="004679"/>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16</xdr:col>
      <xdr:colOff>194310</xdr:colOff>
      <xdr:row>6</xdr:row>
      <xdr:rowOff>106680</xdr:rowOff>
    </xdr:from>
    <xdr:to>
      <xdr:col>20</xdr:col>
      <xdr:colOff>316230</xdr:colOff>
      <xdr:row>18</xdr:row>
      <xdr:rowOff>106680</xdr:rowOff>
    </xdr:to>
    <xdr:sp macro="" textlink="">
      <xdr:nvSpPr>
        <xdr:cNvPr id="7" name="Rectangle: Rounded Corners 6">
          <a:extLst>
            <a:ext uri="{FF2B5EF4-FFF2-40B4-BE49-F238E27FC236}">
              <a16:creationId xmlns:a16="http://schemas.microsoft.com/office/drawing/2014/main" id="{00000000-0008-0000-0100-000007000000}"/>
            </a:ext>
          </a:extLst>
        </xdr:cNvPr>
        <xdr:cNvSpPr/>
      </xdr:nvSpPr>
      <xdr:spPr>
        <a:xfrm>
          <a:off x="9947910" y="1203960"/>
          <a:ext cx="2560320" cy="2194560"/>
        </a:xfrm>
        <a:prstGeom prst="roundRect">
          <a:avLst>
            <a:gd name="adj" fmla="val 12458"/>
          </a:avLst>
        </a:prstGeom>
        <a:gradFill flip="none" rotWithShape="1">
          <a:gsLst>
            <a:gs pos="73000">
              <a:srgbClr val="011F33"/>
            </a:gs>
            <a:gs pos="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483870</xdr:colOff>
      <xdr:row>31</xdr:row>
      <xdr:rowOff>60960</xdr:rowOff>
    </xdr:from>
    <xdr:to>
      <xdr:col>10</xdr:col>
      <xdr:colOff>544830</xdr:colOff>
      <xdr:row>40</xdr:row>
      <xdr:rowOff>15240</xdr:rowOff>
    </xdr:to>
    <xdr:sp macro="" textlink="">
      <xdr:nvSpPr>
        <xdr:cNvPr id="8" name="Rectangle: Rounded Corners 7">
          <a:extLst>
            <a:ext uri="{FF2B5EF4-FFF2-40B4-BE49-F238E27FC236}">
              <a16:creationId xmlns:a16="http://schemas.microsoft.com/office/drawing/2014/main" id="{00000000-0008-0000-0100-000008000000}"/>
            </a:ext>
          </a:extLst>
        </xdr:cNvPr>
        <xdr:cNvSpPr/>
      </xdr:nvSpPr>
      <xdr:spPr>
        <a:xfrm>
          <a:off x="1703070" y="5730240"/>
          <a:ext cx="4937760" cy="1600200"/>
        </a:xfrm>
        <a:prstGeom prst="roundRect">
          <a:avLst>
            <a:gd name="adj" fmla="val 13565"/>
          </a:avLst>
        </a:prstGeom>
        <a:gradFill flip="none" rotWithShape="1">
          <a:gsLst>
            <a:gs pos="73000">
              <a:srgbClr val="011F33"/>
            </a:gs>
            <a:gs pos="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7</xdr:col>
      <xdr:colOff>453390</xdr:colOff>
      <xdr:row>20</xdr:row>
      <xdr:rowOff>15240</xdr:rowOff>
    </xdr:from>
    <xdr:to>
      <xdr:col>15</xdr:col>
      <xdr:colOff>514350</xdr:colOff>
      <xdr:row>29</xdr:row>
      <xdr:rowOff>106680</xdr:rowOff>
    </xdr:to>
    <xdr:sp macro="" textlink="">
      <xdr:nvSpPr>
        <xdr:cNvPr id="9" name="Rectangle: Rounded Corners 8">
          <a:extLst>
            <a:ext uri="{FF2B5EF4-FFF2-40B4-BE49-F238E27FC236}">
              <a16:creationId xmlns:a16="http://schemas.microsoft.com/office/drawing/2014/main" id="{00000000-0008-0000-0100-000009000000}"/>
            </a:ext>
          </a:extLst>
        </xdr:cNvPr>
        <xdr:cNvSpPr/>
      </xdr:nvSpPr>
      <xdr:spPr>
        <a:xfrm>
          <a:off x="4720590" y="3672840"/>
          <a:ext cx="4937760" cy="1737360"/>
        </a:xfrm>
        <a:prstGeom prst="roundRect">
          <a:avLst>
            <a:gd name="adj" fmla="val 14041"/>
          </a:avLst>
        </a:prstGeom>
        <a:gradFill flip="none" rotWithShape="1">
          <a:gsLst>
            <a:gs pos="73000">
              <a:srgbClr val="011F33"/>
            </a:gs>
            <a:gs pos="0">
              <a:srgbClr val="002841"/>
            </a:gs>
          </a:gsLst>
          <a:path path="circle">
            <a:fillToRect r="100000" b="100000"/>
          </a:path>
          <a:tileRect l="-100000" t="-100000"/>
        </a:gradFill>
        <a:ln>
          <a:noFill/>
        </a:ln>
        <a:effectLst>
          <a:outerShdw blurRad="190500" dist="63500" dir="2700000" algn="tl" rotWithShape="0">
            <a:schemeClr val="tx1">
              <a:alpha val="80000"/>
            </a:scheme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11</xdr:col>
      <xdr:colOff>215265</xdr:colOff>
      <xdr:row>31</xdr:row>
      <xdr:rowOff>60960</xdr:rowOff>
    </xdr:from>
    <xdr:to>
      <xdr:col>15</xdr:col>
      <xdr:colOff>523875</xdr:colOff>
      <xdr:row>40</xdr:row>
      <xdr:rowOff>15240</xdr:rowOff>
    </xdr:to>
    <xdr:sp macro="" textlink="">
      <xdr:nvSpPr>
        <xdr:cNvPr id="10" name="Rectangle: Rounded Corners 9">
          <a:extLst>
            <a:ext uri="{FF2B5EF4-FFF2-40B4-BE49-F238E27FC236}">
              <a16:creationId xmlns:a16="http://schemas.microsoft.com/office/drawing/2014/main" id="{00000000-0008-0000-0100-00000A000000}"/>
            </a:ext>
          </a:extLst>
        </xdr:cNvPr>
        <xdr:cNvSpPr/>
      </xdr:nvSpPr>
      <xdr:spPr>
        <a:xfrm>
          <a:off x="6920865" y="5730240"/>
          <a:ext cx="2747010" cy="1600200"/>
        </a:xfrm>
        <a:prstGeom prst="roundRect">
          <a:avLst>
            <a:gd name="adj" fmla="val 14041"/>
          </a:avLst>
        </a:prstGeom>
        <a:gradFill flip="none" rotWithShape="1">
          <a:gsLst>
            <a:gs pos="29000">
              <a:srgbClr val="011F33"/>
            </a:gs>
            <a:gs pos="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16</xdr:col>
      <xdr:colOff>194310</xdr:colOff>
      <xdr:row>20</xdr:row>
      <xdr:rowOff>15240</xdr:rowOff>
    </xdr:from>
    <xdr:to>
      <xdr:col>20</xdr:col>
      <xdr:colOff>316230</xdr:colOff>
      <xdr:row>40</xdr:row>
      <xdr:rowOff>15240</xdr:rowOff>
    </xdr:to>
    <xdr:sp macro="" textlink="">
      <xdr:nvSpPr>
        <xdr:cNvPr id="11" name="Rectangle: Rounded Corners 10">
          <a:extLst>
            <a:ext uri="{FF2B5EF4-FFF2-40B4-BE49-F238E27FC236}">
              <a16:creationId xmlns:a16="http://schemas.microsoft.com/office/drawing/2014/main" id="{00000000-0008-0000-0100-00000B000000}"/>
            </a:ext>
          </a:extLst>
        </xdr:cNvPr>
        <xdr:cNvSpPr/>
      </xdr:nvSpPr>
      <xdr:spPr>
        <a:xfrm>
          <a:off x="9947910" y="3672840"/>
          <a:ext cx="2560320" cy="3657600"/>
        </a:xfrm>
        <a:prstGeom prst="roundRect">
          <a:avLst>
            <a:gd name="adj" fmla="val 10470"/>
          </a:avLst>
        </a:prstGeom>
        <a:gradFill flip="none" rotWithShape="1">
          <a:gsLst>
            <a:gs pos="73000">
              <a:srgbClr val="011F33"/>
            </a:gs>
            <a:gs pos="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483870</xdr:colOff>
      <xdr:row>6</xdr:row>
      <xdr:rowOff>99060</xdr:rowOff>
    </xdr:from>
    <xdr:to>
      <xdr:col>7</xdr:col>
      <xdr:colOff>179070</xdr:colOff>
      <xdr:row>18</xdr:row>
      <xdr:rowOff>99060</xdr:rowOff>
    </xdr:to>
    <xdr:sp macro="" textlink="">
      <xdr:nvSpPr>
        <xdr:cNvPr id="14" name="Rectangle: Rounded Corners 13">
          <a:extLst>
            <a:ext uri="{FF2B5EF4-FFF2-40B4-BE49-F238E27FC236}">
              <a16:creationId xmlns:a16="http://schemas.microsoft.com/office/drawing/2014/main" id="{00000000-0008-0000-0100-00000E000000}"/>
            </a:ext>
          </a:extLst>
        </xdr:cNvPr>
        <xdr:cNvSpPr/>
      </xdr:nvSpPr>
      <xdr:spPr>
        <a:xfrm>
          <a:off x="1703070" y="1196340"/>
          <a:ext cx="2743200" cy="2194560"/>
        </a:xfrm>
        <a:prstGeom prst="roundRect">
          <a:avLst>
            <a:gd name="adj" fmla="val 12153"/>
          </a:avLst>
        </a:prstGeom>
        <a:gradFill flip="none" rotWithShape="1">
          <a:gsLst>
            <a:gs pos="0">
              <a:srgbClr val="004679"/>
            </a:gs>
            <a:gs pos="100000">
              <a:srgbClr val="181C3B"/>
            </a:gs>
          </a:gsLst>
          <a:path path="circle">
            <a:fillToRect l="50000" t="-80000" r="50000" b="180000"/>
          </a:path>
          <a:tileRect/>
        </a:gradFill>
        <a:ln>
          <a:noFill/>
        </a:ln>
        <a:effectLst>
          <a:outerShdw blurRad="317500" dist="127000" dir="5400000" sx="103000" sy="103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3</xdr:col>
      <xdr:colOff>103517</xdr:colOff>
      <xdr:row>20</xdr:row>
      <xdr:rowOff>126665</xdr:rowOff>
    </xdr:from>
    <xdr:to>
      <xdr:col>7</xdr:col>
      <xdr:colOff>2875</xdr:colOff>
      <xdr:row>21</xdr:row>
      <xdr:rowOff>71801</xdr:rowOff>
    </xdr:to>
    <xdr:sp macro="" textlink="">
      <xdr:nvSpPr>
        <xdr:cNvPr id="51" name="Rectangle: Rounded Corners 50">
          <a:extLst>
            <a:ext uri="{FF2B5EF4-FFF2-40B4-BE49-F238E27FC236}">
              <a16:creationId xmlns:a16="http://schemas.microsoft.com/office/drawing/2014/main" id="{D5DFC1E9-D710-4968-A024-24B00279F666}"/>
            </a:ext>
          </a:extLst>
        </xdr:cNvPr>
        <xdr:cNvSpPr/>
      </xdr:nvSpPr>
      <xdr:spPr>
        <a:xfrm>
          <a:off x="1932317" y="3784265"/>
          <a:ext cx="2337758" cy="128016"/>
        </a:xfrm>
        <a:prstGeom prst="roundRect">
          <a:avLst>
            <a:gd name="adj" fmla="val 50000"/>
          </a:avLst>
        </a:prstGeom>
        <a:solidFill>
          <a:srgbClr val="003258"/>
        </a:solidFill>
        <a:ln>
          <a:noFill/>
        </a:ln>
        <a:effectLst>
          <a:innerShdw blurRad="38100">
            <a:prstClr val="black"/>
          </a:inn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243840</xdr:colOff>
      <xdr:row>11</xdr:row>
      <xdr:rowOff>136946</xdr:rowOff>
    </xdr:from>
    <xdr:to>
      <xdr:col>7</xdr:col>
      <xdr:colOff>412569</xdr:colOff>
      <xdr:row>19</xdr:row>
      <xdr:rowOff>53126</xdr:rowOff>
    </xdr:to>
    <xdr:graphicFrame macro="">
      <xdr:nvGraphicFramePr>
        <xdr:cNvPr id="2" name="Chart 1">
          <a:extLst>
            <a:ext uri="{FF2B5EF4-FFF2-40B4-BE49-F238E27FC236}">
              <a16:creationId xmlns:a16="http://schemas.microsoft.com/office/drawing/2014/main" id="{33DEC9CD-5CAB-490D-B61C-43A365069B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248798</xdr:colOff>
      <xdr:row>7</xdr:row>
      <xdr:rowOff>98437</xdr:rowOff>
    </xdr:from>
    <xdr:to>
      <xdr:col>6</xdr:col>
      <xdr:colOff>584720</xdr:colOff>
      <xdr:row>9</xdr:row>
      <xdr:rowOff>73946</xdr:rowOff>
    </xdr:to>
    <xdr:grpSp>
      <xdr:nvGrpSpPr>
        <xdr:cNvPr id="4" name="Group 3">
          <a:extLst>
            <a:ext uri="{FF2B5EF4-FFF2-40B4-BE49-F238E27FC236}">
              <a16:creationId xmlns:a16="http://schemas.microsoft.com/office/drawing/2014/main" id="{1BE141F0-1FE2-4D66-94C3-0FB90B168397}"/>
            </a:ext>
          </a:extLst>
        </xdr:cNvPr>
        <xdr:cNvGrpSpPr/>
      </xdr:nvGrpSpPr>
      <xdr:grpSpPr>
        <a:xfrm>
          <a:off x="3792098" y="1431937"/>
          <a:ext cx="335922" cy="356509"/>
          <a:chOff x="8070843" y="2683351"/>
          <a:chExt cx="238257" cy="242052"/>
        </a:xfrm>
        <a:effectLst>
          <a:outerShdw blurRad="50800" dist="38100" dir="2700000" algn="tl" rotWithShape="0">
            <a:prstClr val="black">
              <a:alpha val="40000"/>
            </a:prstClr>
          </a:outerShdw>
        </a:effectLst>
      </xdr:grpSpPr>
      <xdr:sp macro="" textlink="">
        <xdr:nvSpPr>
          <xdr:cNvPr id="12" name="Rectangle: Rounded Corners 11">
            <a:extLst>
              <a:ext uri="{FF2B5EF4-FFF2-40B4-BE49-F238E27FC236}">
                <a16:creationId xmlns:a16="http://schemas.microsoft.com/office/drawing/2014/main" id="{A629406C-1789-F942-4088-B4DD03E426FB}"/>
              </a:ext>
            </a:extLst>
          </xdr:cNvPr>
          <xdr:cNvSpPr/>
        </xdr:nvSpPr>
        <xdr:spPr>
          <a:xfrm>
            <a:off x="8070843" y="2683351"/>
            <a:ext cx="238257" cy="216598"/>
          </a:xfrm>
          <a:prstGeom prst="roundRect">
            <a:avLst>
              <a:gd name="adj" fmla="val 32193"/>
            </a:avLst>
          </a:prstGeom>
          <a:solidFill>
            <a:srgbClr val="BF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pic>
        <xdr:nvPicPr>
          <xdr:cNvPr id="15" name="Graphic 4" descr="User Crown Male outline">
            <a:extLst>
              <a:ext uri="{FF2B5EF4-FFF2-40B4-BE49-F238E27FC236}">
                <a16:creationId xmlns:a16="http://schemas.microsoft.com/office/drawing/2014/main" id="{61BFFE9B-855A-629C-71AA-D58D6CB463B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086867" y="2719193"/>
            <a:ext cx="206209" cy="206210"/>
          </a:xfrm>
          <a:prstGeom prst="rect">
            <a:avLst/>
          </a:prstGeom>
        </xdr:spPr>
      </xdr:pic>
    </xdr:grpSp>
    <xdr:clientData/>
  </xdr:twoCellAnchor>
  <xdr:twoCellAnchor>
    <xdr:from>
      <xdr:col>3</xdr:col>
      <xdr:colOff>85998</xdr:colOff>
      <xdr:row>9</xdr:row>
      <xdr:rowOff>97862</xdr:rowOff>
    </xdr:from>
    <xdr:to>
      <xdr:col>3</xdr:col>
      <xdr:colOff>429964</xdr:colOff>
      <xdr:row>10</xdr:row>
      <xdr:rowOff>115629</xdr:rowOff>
    </xdr:to>
    <xdr:grpSp>
      <xdr:nvGrpSpPr>
        <xdr:cNvPr id="16" name="Group 15">
          <a:extLst>
            <a:ext uri="{FF2B5EF4-FFF2-40B4-BE49-F238E27FC236}">
              <a16:creationId xmlns:a16="http://schemas.microsoft.com/office/drawing/2014/main" id="{3FF66E34-D7F8-4FB6-BEE2-517BE3167DA5}"/>
            </a:ext>
          </a:extLst>
        </xdr:cNvPr>
        <xdr:cNvGrpSpPr/>
      </xdr:nvGrpSpPr>
      <xdr:grpSpPr>
        <a:xfrm>
          <a:off x="1857648" y="1812362"/>
          <a:ext cx="343966" cy="208267"/>
          <a:chOff x="7172325" y="2779395"/>
          <a:chExt cx="228600" cy="133350"/>
        </a:xfrm>
        <a:effectLst>
          <a:outerShdw blurRad="50800" dist="38100" dir="2700000" algn="tl" rotWithShape="0">
            <a:prstClr val="black">
              <a:alpha val="40000"/>
            </a:prstClr>
          </a:outerShdw>
        </a:effectLst>
      </xdr:grpSpPr>
      <xdr:sp macro="" textlink="">
        <xdr:nvSpPr>
          <xdr:cNvPr id="17" name="Rectangle: Rounded Corners 16">
            <a:extLst>
              <a:ext uri="{FF2B5EF4-FFF2-40B4-BE49-F238E27FC236}">
                <a16:creationId xmlns:a16="http://schemas.microsoft.com/office/drawing/2014/main" id="{837DE671-8341-7C79-9C2D-85A7222EACB5}"/>
              </a:ext>
            </a:extLst>
          </xdr:cNvPr>
          <xdr:cNvSpPr/>
        </xdr:nvSpPr>
        <xdr:spPr>
          <a:xfrm>
            <a:off x="7172325" y="2779395"/>
            <a:ext cx="228600" cy="133350"/>
          </a:xfrm>
          <a:prstGeom prst="roundRect">
            <a:avLst>
              <a:gd name="adj" fmla="val 10952"/>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8" name="Rectangle 17">
            <a:extLst>
              <a:ext uri="{FF2B5EF4-FFF2-40B4-BE49-F238E27FC236}">
                <a16:creationId xmlns:a16="http://schemas.microsoft.com/office/drawing/2014/main" id="{116B7FDF-6F03-F501-4344-479A9E373029}"/>
              </a:ext>
            </a:extLst>
          </xdr:cNvPr>
          <xdr:cNvSpPr/>
        </xdr:nvSpPr>
        <xdr:spPr>
          <a:xfrm>
            <a:off x="7172325" y="2802282"/>
            <a:ext cx="228600" cy="27432"/>
          </a:xfrm>
          <a:prstGeom prst="rect">
            <a:avLst/>
          </a:prstGeom>
          <a:solidFill>
            <a:srgbClr val="01010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9" name="Rectangle 18">
            <a:extLst>
              <a:ext uri="{FF2B5EF4-FFF2-40B4-BE49-F238E27FC236}">
                <a16:creationId xmlns:a16="http://schemas.microsoft.com/office/drawing/2014/main" id="{C5F2A5E2-5645-20FE-1B87-987201F44AE7}"/>
              </a:ext>
            </a:extLst>
          </xdr:cNvPr>
          <xdr:cNvSpPr/>
        </xdr:nvSpPr>
        <xdr:spPr>
          <a:xfrm>
            <a:off x="7197090" y="2877075"/>
            <a:ext cx="91440"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0" name="Rectangle 19">
            <a:extLst>
              <a:ext uri="{FF2B5EF4-FFF2-40B4-BE49-F238E27FC236}">
                <a16:creationId xmlns:a16="http://schemas.microsoft.com/office/drawing/2014/main" id="{2345DE25-5521-8AE2-2F18-2C2483652CB8}"/>
              </a:ext>
            </a:extLst>
          </xdr:cNvPr>
          <xdr:cNvSpPr/>
        </xdr:nvSpPr>
        <xdr:spPr>
          <a:xfrm>
            <a:off x="7197090" y="2855977"/>
            <a:ext cx="54864"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1" name="Rectangle 20">
            <a:extLst>
              <a:ext uri="{FF2B5EF4-FFF2-40B4-BE49-F238E27FC236}">
                <a16:creationId xmlns:a16="http://schemas.microsoft.com/office/drawing/2014/main" id="{B49433F1-879D-62CB-849B-F480D067EB68}"/>
              </a:ext>
            </a:extLst>
          </xdr:cNvPr>
          <xdr:cNvSpPr/>
        </xdr:nvSpPr>
        <xdr:spPr>
          <a:xfrm>
            <a:off x="7261098" y="2855977"/>
            <a:ext cx="27432"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2" name="Rectangle: Rounded Corners 21">
            <a:extLst>
              <a:ext uri="{FF2B5EF4-FFF2-40B4-BE49-F238E27FC236}">
                <a16:creationId xmlns:a16="http://schemas.microsoft.com/office/drawing/2014/main" id="{BF323A2F-FD2D-094E-832B-EFE4F3F7406D}"/>
              </a:ext>
            </a:extLst>
          </xdr:cNvPr>
          <xdr:cNvSpPr/>
        </xdr:nvSpPr>
        <xdr:spPr>
          <a:xfrm>
            <a:off x="7330249" y="2849643"/>
            <a:ext cx="45720" cy="27432"/>
          </a:xfrm>
          <a:prstGeom prst="roundRect">
            <a:avLst>
              <a:gd name="adj" fmla="val 16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3" name="Rectangle 22">
            <a:extLst>
              <a:ext uri="{FF2B5EF4-FFF2-40B4-BE49-F238E27FC236}">
                <a16:creationId xmlns:a16="http://schemas.microsoft.com/office/drawing/2014/main" id="{A8C5A1FC-9CEB-7D94-3FC0-88C613C6C2EB}"/>
              </a:ext>
            </a:extLst>
          </xdr:cNvPr>
          <xdr:cNvSpPr/>
        </xdr:nvSpPr>
        <xdr:spPr>
          <a:xfrm rot="5400000">
            <a:off x="7325677" y="2858787"/>
            <a:ext cx="45720" cy="9144"/>
          </a:xfrm>
          <a:prstGeom prst="rect">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grpSp>
    <xdr:clientData/>
  </xdr:twoCellAnchor>
  <xdr:twoCellAnchor>
    <xdr:from>
      <xdr:col>3</xdr:col>
      <xdr:colOff>489858</xdr:colOff>
      <xdr:row>9</xdr:row>
      <xdr:rowOff>99362</xdr:rowOff>
    </xdr:from>
    <xdr:to>
      <xdr:col>6</xdr:col>
      <xdr:colOff>225698</xdr:colOff>
      <xdr:row>10</xdr:row>
      <xdr:rowOff>162703</xdr:rowOff>
    </xdr:to>
    <xdr:sp macro="" textlink="">
      <xdr:nvSpPr>
        <xdr:cNvPr id="24" name="TextBox 19">
          <a:extLst>
            <a:ext uri="{FF2B5EF4-FFF2-40B4-BE49-F238E27FC236}">
              <a16:creationId xmlns:a16="http://schemas.microsoft.com/office/drawing/2014/main" id="{97EF763C-E571-4AD6-AAAC-A8A80DF01A3F}"/>
            </a:ext>
          </a:extLst>
        </xdr:cNvPr>
        <xdr:cNvSpPr txBox="1"/>
      </xdr:nvSpPr>
      <xdr:spPr>
        <a:xfrm>
          <a:off x="2318658" y="1745282"/>
          <a:ext cx="1564640" cy="24622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sz="1000" b="1">
              <a:solidFill>
                <a:schemeClr val="bg1"/>
              </a:solidFill>
            </a:rPr>
            <a:t>**** **** **** ****</a:t>
          </a:r>
          <a:endParaRPr lang="ru-RU" sz="1000" b="1">
            <a:solidFill>
              <a:schemeClr val="bg1"/>
            </a:solidFill>
          </a:endParaRPr>
        </a:p>
      </xdr:txBody>
    </xdr:sp>
    <xdr:clientData/>
  </xdr:twoCellAnchor>
  <xdr:twoCellAnchor>
    <xdr:from>
      <xdr:col>2</xdr:col>
      <xdr:colOff>550818</xdr:colOff>
      <xdr:row>11</xdr:row>
      <xdr:rowOff>106680</xdr:rowOff>
    </xdr:from>
    <xdr:to>
      <xdr:col>5</xdr:col>
      <xdr:colOff>286658</xdr:colOff>
      <xdr:row>13</xdr:row>
      <xdr:rowOff>114997</xdr:rowOff>
    </xdr:to>
    <xdr:sp macro="" textlink="Processing!C14">
      <xdr:nvSpPr>
        <xdr:cNvPr id="25" name="TextBox 20">
          <a:extLst>
            <a:ext uri="{FF2B5EF4-FFF2-40B4-BE49-F238E27FC236}">
              <a16:creationId xmlns:a16="http://schemas.microsoft.com/office/drawing/2014/main" id="{137FB9FA-DE21-4504-B236-1D05D9914FD9}"/>
            </a:ext>
          </a:extLst>
        </xdr:cNvPr>
        <xdr:cNvSpPr txBox="1"/>
      </xdr:nvSpPr>
      <xdr:spPr>
        <a:xfrm>
          <a:off x="1770018" y="2118360"/>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9D240E-20A5-43E1-BC99-314F3E19AAA6}" type="TxLink">
            <a:rPr lang="en-US" sz="1800" b="1" i="0" u="none" strike="noStrike" kern="1200">
              <a:solidFill>
                <a:schemeClr val="bg1"/>
              </a:solidFill>
              <a:latin typeface="+mn-lt"/>
              <a:ea typeface="+mn-ea"/>
              <a:cs typeface="+mn-cs"/>
            </a:rPr>
            <a:pPr marL="0" indent="0" algn="l" defTabSz="914400" rtl="0" eaLnBrk="1" latinLnBrk="0" hangingPunct="1"/>
            <a:t> $29,728 </a:t>
          </a:fld>
          <a:endParaRPr lang="ru-RU" sz="1800" b="1" kern="1200">
            <a:solidFill>
              <a:schemeClr val="bg1"/>
            </a:solidFill>
            <a:latin typeface="+mn-lt"/>
            <a:ea typeface="+mn-ea"/>
            <a:cs typeface="+mn-cs"/>
          </a:endParaRPr>
        </a:p>
      </xdr:txBody>
    </xdr:sp>
    <xdr:clientData/>
  </xdr:twoCellAnchor>
  <xdr:twoCellAnchor>
    <xdr:from>
      <xdr:col>3</xdr:col>
      <xdr:colOff>20393</xdr:colOff>
      <xdr:row>13</xdr:row>
      <xdr:rowOff>56878</xdr:rowOff>
    </xdr:from>
    <xdr:to>
      <xdr:col>4</xdr:col>
      <xdr:colOff>428898</xdr:colOff>
      <xdr:row>14</xdr:row>
      <xdr:rowOff>122870</xdr:rowOff>
    </xdr:to>
    <xdr:sp macro="" textlink="">
      <xdr:nvSpPr>
        <xdr:cNvPr id="26" name="TextBox 21">
          <a:extLst>
            <a:ext uri="{FF2B5EF4-FFF2-40B4-BE49-F238E27FC236}">
              <a16:creationId xmlns:a16="http://schemas.microsoft.com/office/drawing/2014/main" id="{0EC8D2F0-159A-4610-ABED-3FFC9F83E770}"/>
            </a:ext>
          </a:extLst>
        </xdr:cNvPr>
        <xdr:cNvSpPr txBox="1"/>
      </xdr:nvSpPr>
      <xdr:spPr>
        <a:xfrm>
          <a:off x="1849193" y="2434318"/>
          <a:ext cx="1018105" cy="24887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00" b="1">
              <a:solidFill>
                <a:srgbClr val="BFDBFF"/>
              </a:solidFill>
            </a:rPr>
            <a:t>Total Flow</a:t>
          </a:r>
          <a:endParaRPr lang="ru-RU" sz="1000" b="1">
            <a:solidFill>
              <a:srgbClr val="BFDBFF"/>
            </a:solidFill>
          </a:endParaRPr>
        </a:p>
      </xdr:txBody>
    </xdr:sp>
    <xdr:clientData/>
  </xdr:twoCellAnchor>
  <xdr:twoCellAnchor>
    <xdr:from>
      <xdr:col>3</xdr:col>
      <xdr:colOff>20393</xdr:colOff>
      <xdr:row>16</xdr:row>
      <xdr:rowOff>141892</xdr:rowOff>
    </xdr:from>
    <xdr:to>
      <xdr:col>4</xdr:col>
      <xdr:colOff>360318</xdr:colOff>
      <xdr:row>18</xdr:row>
      <xdr:rowOff>24983</xdr:rowOff>
    </xdr:to>
    <xdr:sp macro="" textlink="Processing!G14">
      <xdr:nvSpPr>
        <xdr:cNvPr id="27" name="TextBox 22">
          <a:extLst>
            <a:ext uri="{FF2B5EF4-FFF2-40B4-BE49-F238E27FC236}">
              <a16:creationId xmlns:a16="http://schemas.microsoft.com/office/drawing/2014/main" id="{B8F5318E-DEAA-4B00-9407-9EAE769D4EC6}"/>
            </a:ext>
          </a:extLst>
        </xdr:cNvPr>
        <xdr:cNvSpPr txBox="1"/>
      </xdr:nvSpPr>
      <xdr:spPr>
        <a:xfrm>
          <a:off x="1849193" y="3067972"/>
          <a:ext cx="949525" cy="24885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8D737644-2AA2-4A58-85E7-2AB050D3EA78}" type="TxLink">
            <a:rPr lang="en-US" sz="1000" b="1" kern="1200">
              <a:solidFill>
                <a:schemeClr val="bg1"/>
              </a:solidFill>
              <a:latin typeface="+mn-lt"/>
              <a:ea typeface="+mn-ea"/>
              <a:cs typeface="+mn-cs"/>
            </a:rPr>
            <a:pPr marL="0" indent="0" algn="l" defTabSz="914400" rtl="0" eaLnBrk="1" latinLnBrk="0" hangingPunct="1"/>
            <a:t>Actual Change</a:t>
          </a:fld>
          <a:endParaRPr lang="ru-RU" sz="1000" b="1" kern="1200">
            <a:solidFill>
              <a:schemeClr val="bg1"/>
            </a:solidFill>
            <a:latin typeface="+mn-lt"/>
            <a:ea typeface="+mn-ea"/>
            <a:cs typeface="+mn-cs"/>
          </a:endParaRPr>
        </a:p>
      </xdr:txBody>
    </xdr:sp>
    <xdr:clientData/>
  </xdr:twoCellAnchor>
  <xdr:twoCellAnchor>
    <xdr:from>
      <xdr:col>3</xdr:col>
      <xdr:colOff>2178</xdr:colOff>
      <xdr:row>7</xdr:row>
      <xdr:rowOff>22646</xdr:rowOff>
    </xdr:from>
    <xdr:to>
      <xdr:col>4</xdr:col>
      <xdr:colOff>238398</xdr:colOff>
      <xdr:row>8</xdr:row>
      <xdr:rowOff>151262</xdr:rowOff>
    </xdr:to>
    <xdr:sp macro="" textlink="">
      <xdr:nvSpPr>
        <xdr:cNvPr id="28" name="TextBox 24">
          <a:extLst>
            <a:ext uri="{FF2B5EF4-FFF2-40B4-BE49-F238E27FC236}">
              <a16:creationId xmlns:a16="http://schemas.microsoft.com/office/drawing/2014/main" id="{C0F3E431-0E13-4379-841C-99E1E2A00380}"/>
            </a:ext>
          </a:extLst>
        </xdr:cNvPr>
        <xdr:cNvSpPr txBox="1"/>
      </xdr:nvSpPr>
      <xdr:spPr>
        <a:xfrm>
          <a:off x="1830978" y="1302806"/>
          <a:ext cx="8458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chemeClr val="bg1"/>
              </a:solidFill>
            </a:rPr>
            <a:t>Balance</a:t>
          </a:r>
          <a:endParaRPr lang="ru-RU" sz="1000" b="1">
            <a:solidFill>
              <a:schemeClr val="bg1"/>
            </a:solidFill>
          </a:endParaRPr>
        </a:p>
      </xdr:txBody>
    </xdr:sp>
    <xdr:clientData/>
  </xdr:twoCellAnchor>
  <xdr:twoCellAnchor>
    <xdr:from>
      <xdr:col>4</xdr:col>
      <xdr:colOff>93618</xdr:colOff>
      <xdr:row>6</xdr:row>
      <xdr:rowOff>175260</xdr:rowOff>
    </xdr:from>
    <xdr:to>
      <xdr:col>6</xdr:col>
      <xdr:colOff>439058</xdr:colOff>
      <xdr:row>9</xdr:row>
      <xdr:rowOff>32052</xdr:rowOff>
    </xdr:to>
    <xdr:sp macro="" textlink="Processing!F15">
      <xdr:nvSpPr>
        <xdr:cNvPr id="29" name="TextBox 20">
          <a:extLst>
            <a:ext uri="{FF2B5EF4-FFF2-40B4-BE49-F238E27FC236}">
              <a16:creationId xmlns:a16="http://schemas.microsoft.com/office/drawing/2014/main" id="{A14D1A80-C0E6-46C9-AD59-566A1931DA22}"/>
            </a:ext>
          </a:extLst>
        </xdr:cNvPr>
        <xdr:cNvSpPr txBox="1"/>
      </xdr:nvSpPr>
      <xdr:spPr>
        <a:xfrm>
          <a:off x="2532018" y="1272540"/>
          <a:ext cx="1564640" cy="40543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06FBA9-18F2-41BC-BEA1-5CC4FB18A1FF}" type="TxLink">
            <a:rPr lang="en-US" sz="2000" b="1" i="0" u="none" strike="noStrike" kern="1200">
              <a:solidFill>
                <a:schemeClr val="bg1"/>
              </a:solidFill>
              <a:latin typeface="+mn-lt"/>
              <a:ea typeface="+mn-ea"/>
              <a:cs typeface="+mn-cs"/>
            </a:rPr>
            <a:pPr marL="0" indent="0" algn="l" defTabSz="914400" rtl="0" eaLnBrk="1" latinLnBrk="0" hangingPunct="1"/>
            <a:t> $3,171 </a:t>
          </a:fld>
          <a:endParaRPr lang="ru-RU" sz="2000" b="1" kern="1200">
            <a:solidFill>
              <a:schemeClr val="bg1"/>
            </a:solidFill>
            <a:latin typeface="+mn-lt"/>
            <a:ea typeface="+mn-ea"/>
            <a:cs typeface="+mn-cs"/>
          </a:endParaRPr>
        </a:p>
      </xdr:txBody>
    </xdr:sp>
    <xdr:clientData/>
  </xdr:twoCellAnchor>
  <xdr:twoCellAnchor>
    <xdr:from>
      <xdr:col>6</xdr:col>
      <xdr:colOff>50999</xdr:colOff>
      <xdr:row>9</xdr:row>
      <xdr:rowOff>90536</xdr:rowOff>
    </xdr:from>
    <xdr:to>
      <xdr:col>7</xdr:col>
      <xdr:colOff>172919</xdr:colOff>
      <xdr:row>13</xdr:row>
      <xdr:rowOff>90536</xdr:rowOff>
    </xdr:to>
    <xdr:graphicFrame macro="">
      <xdr:nvGraphicFramePr>
        <xdr:cNvPr id="30" name="Chart 29">
          <a:extLst>
            <a:ext uri="{FF2B5EF4-FFF2-40B4-BE49-F238E27FC236}">
              <a16:creationId xmlns:a16="http://schemas.microsoft.com/office/drawing/2014/main" id="{DA923821-15EF-47E4-A03E-2409261153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195378</xdr:colOff>
      <xdr:row>10</xdr:row>
      <xdr:rowOff>141136</xdr:rowOff>
    </xdr:from>
    <xdr:to>
      <xdr:col>7</xdr:col>
      <xdr:colOff>43780</xdr:colOff>
      <xdr:row>12</xdr:row>
      <xdr:rowOff>39936</xdr:rowOff>
    </xdr:to>
    <xdr:sp macro="" textlink="Processing!E8">
      <xdr:nvSpPr>
        <xdr:cNvPr id="31" name="TextBox 24">
          <a:extLst>
            <a:ext uri="{FF2B5EF4-FFF2-40B4-BE49-F238E27FC236}">
              <a16:creationId xmlns:a16="http://schemas.microsoft.com/office/drawing/2014/main" id="{64041A69-9EAE-446F-A84A-57097DB8B5D9}"/>
            </a:ext>
          </a:extLst>
        </xdr:cNvPr>
        <xdr:cNvSpPr txBox="1"/>
      </xdr:nvSpPr>
      <xdr:spPr>
        <a:xfrm>
          <a:off x="3852978" y="1969936"/>
          <a:ext cx="458002"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1B34451-B5B3-4467-AFB8-D3FBD262112F}" type="TxLink">
            <a:rPr lang="en-US" sz="1100" b="0" i="0" u="none" strike="noStrike">
              <a:solidFill>
                <a:srgbClr val="BFDBFF"/>
              </a:solidFill>
              <a:latin typeface="Aptos Narrow"/>
            </a:rPr>
            <a:pPr algn="ctr"/>
            <a:t>18%</a:t>
          </a:fld>
          <a:endParaRPr lang="ru-RU" sz="1100" b="0">
            <a:solidFill>
              <a:srgbClr val="BFDBFF"/>
            </a:solidFill>
          </a:endParaRPr>
        </a:p>
      </xdr:txBody>
    </xdr:sp>
    <xdr:clientData/>
  </xdr:twoCellAnchor>
  <xdr:twoCellAnchor>
    <xdr:from>
      <xdr:col>4</xdr:col>
      <xdr:colOff>439493</xdr:colOff>
      <xdr:row>10</xdr:row>
      <xdr:rowOff>140698</xdr:rowOff>
    </xdr:from>
    <xdr:to>
      <xdr:col>6</xdr:col>
      <xdr:colOff>131718</xdr:colOff>
      <xdr:row>12</xdr:row>
      <xdr:rowOff>39498</xdr:rowOff>
    </xdr:to>
    <xdr:sp macro="" textlink="Processing!D8">
      <xdr:nvSpPr>
        <xdr:cNvPr id="32" name="TextBox 21">
          <a:extLst>
            <a:ext uri="{FF2B5EF4-FFF2-40B4-BE49-F238E27FC236}">
              <a16:creationId xmlns:a16="http://schemas.microsoft.com/office/drawing/2014/main" id="{AFA0E953-3125-47D6-8545-23D8F832A097}"/>
            </a:ext>
          </a:extLst>
        </xdr:cNvPr>
        <xdr:cNvSpPr txBox="1"/>
      </xdr:nvSpPr>
      <xdr:spPr>
        <a:xfrm>
          <a:off x="2877893" y="1969498"/>
          <a:ext cx="911425"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98D99B6-61F2-4F2E-9340-124C2D7BEA0E}" type="TxLink">
            <a:rPr lang="en-US" sz="1100" b="0" i="0" u="none" strike="noStrike">
              <a:solidFill>
                <a:srgbClr val="BFDBFF"/>
              </a:solidFill>
              <a:latin typeface="Aptos Narrow"/>
            </a:rPr>
            <a:pPr algn="r"/>
            <a:t>Budget Load</a:t>
          </a:fld>
          <a:endParaRPr lang="ru-RU" sz="1000" b="1">
            <a:solidFill>
              <a:srgbClr val="BFDBFF"/>
            </a:solidFill>
          </a:endParaRPr>
        </a:p>
      </xdr:txBody>
    </xdr:sp>
    <xdr:clientData/>
  </xdr:twoCellAnchor>
  <xdr:twoCellAnchor>
    <xdr:from>
      <xdr:col>4</xdr:col>
      <xdr:colOff>251098</xdr:colOff>
      <xdr:row>16</xdr:row>
      <xdr:rowOff>141892</xdr:rowOff>
    </xdr:from>
    <xdr:to>
      <xdr:col>5</xdr:col>
      <xdr:colOff>383178</xdr:colOff>
      <xdr:row>18</xdr:row>
      <xdr:rowOff>3250</xdr:rowOff>
    </xdr:to>
    <xdr:sp macro="" textlink="Processing!H14">
      <xdr:nvSpPr>
        <xdr:cNvPr id="33" name="TextBox 23">
          <a:extLst>
            <a:ext uri="{FF2B5EF4-FFF2-40B4-BE49-F238E27FC236}">
              <a16:creationId xmlns:a16="http://schemas.microsoft.com/office/drawing/2014/main" id="{E8F69887-E07F-4905-BCBB-BB6A305FD6DE}"/>
            </a:ext>
          </a:extLst>
        </xdr:cNvPr>
        <xdr:cNvSpPr txBox="1"/>
      </xdr:nvSpPr>
      <xdr:spPr>
        <a:xfrm>
          <a:off x="2689498" y="3067972"/>
          <a:ext cx="741680" cy="227118"/>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1048B030-D77C-4E90-B246-C580D1DB5BFB}" type="TxLink">
            <a:rPr lang="en-US" sz="1000" b="1" i="0" u="none" strike="noStrike" kern="1200">
              <a:solidFill>
                <a:srgbClr val="66FFFF"/>
              </a:solidFill>
              <a:latin typeface="+mn-lt"/>
              <a:ea typeface="+mn-ea"/>
              <a:cs typeface="+mn-cs"/>
            </a:rPr>
            <a:pPr marL="0" indent="0" algn="l" defTabSz="914400" rtl="0" eaLnBrk="1" latinLnBrk="0" hangingPunct="1"/>
            <a:t>+$1.6k</a:t>
          </a:fld>
          <a:endParaRPr lang="ru-RU" sz="1000" b="1" kern="1200">
            <a:solidFill>
              <a:srgbClr val="66FFFF"/>
            </a:solidFill>
            <a:latin typeface="+mn-lt"/>
            <a:ea typeface="+mn-ea"/>
            <a:cs typeface="+mn-cs"/>
          </a:endParaRPr>
        </a:p>
      </xdr:txBody>
    </xdr:sp>
    <xdr:clientData/>
  </xdr:twoCellAnchor>
  <xdr:twoCellAnchor>
    <xdr:from>
      <xdr:col>3</xdr:col>
      <xdr:colOff>290649</xdr:colOff>
      <xdr:row>21</xdr:row>
      <xdr:rowOff>157932</xdr:rowOff>
    </xdr:from>
    <xdr:to>
      <xdr:col>7</xdr:col>
      <xdr:colOff>81643</xdr:colOff>
      <xdr:row>29</xdr:row>
      <xdr:rowOff>66492</xdr:rowOff>
    </xdr:to>
    <xdr:graphicFrame macro="">
      <xdr:nvGraphicFramePr>
        <xdr:cNvPr id="34" name="Chart 33">
          <a:extLst>
            <a:ext uri="{FF2B5EF4-FFF2-40B4-BE49-F238E27FC236}">
              <a16:creationId xmlns:a16="http://schemas.microsoft.com/office/drawing/2014/main" id="{AC7CEE10-FDA1-4777-B724-D04F13498C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77288</xdr:colOff>
      <xdr:row>22</xdr:row>
      <xdr:rowOff>102084</xdr:rowOff>
    </xdr:from>
    <xdr:to>
      <xdr:col>3</xdr:col>
      <xdr:colOff>268877</xdr:colOff>
      <xdr:row>23</xdr:row>
      <xdr:rowOff>110793</xdr:rowOff>
    </xdr:to>
    <xdr:grpSp>
      <xdr:nvGrpSpPr>
        <xdr:cNvPr id="35" name="Group 34">
          <a:extLst>
            <a:ext uri="{FF2B5EF4-FFF2-40B4-BE49-F238E27FC236}">
              <a16:creationId xmlns:a16="http://schemas.microsoft.com/office/drawing/2014/main" id="{C6915EF5-AD3A-4C48-B646-A279A7AE0103}"/>
            </a:ext>
          </a:extLst>
        </xdr:cNvPr>
        <xdr:cNvGrpSpPr/>
      </xdr:nvGrpSpPr>
      <xdr:grpSpPr>
        <a:xfrm>
          <a:off x="1848938" y="4293084"/>
          <a:ext cx="191589" cy="199209"/>
          <a:chOff x="4153988" y="9300754"/>
          <a:chExt cx="191589" cy="191589"/>
        </a:xfrm>
      </xdr:grpSpPr>
      <xdr:sp macro="" textlink="">
        <xdr:nvSpPr>
          <xdr:cNvPr id="36" name="Rectangle: Rounded Corners 35">
            <a:extLst>
              <a:ext uri="{FF2B5EF4-FFF2-40B4-BE49-F238E27FC236}">
                <a16:creationId xmlns:a16="http://schemas.microsoft.com/office/drawing/2014/main" id="{C536080A-09DF-4688-3BB2-CAEBBAFB991B}"/>
              </a:ext>
            </a:extLst>
          </xdr:cNvPr>
          <xdr:cNvSpPr/>
        </xdr:nvSpPr>
        <xdr:spPr>
          <a:xfrm>
            <a:off x="4153988" y="9300754"/>
            <a:ext cx="191589" cy="191589"/>
          </a:xfrm>
          <a:prstGeom prst="roundRect">
            <a:avLst>
              <a:gd name="adj" fmla="val 34849"/>
            </a:avLst>
          </a:prstGeom>
          <a:gradFill>
            <a:gsLst>
              <a:gs pos="0">
                <a:srgbClr val="44A3EA"/>
              </a:gs>
              <a:gs pos="90000">
                <a:srgbClr val="2781D3"/>
              </a:gs>
            </a:gsLst>
            <a:lin ang="5400000" scaled="1"/>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7" name="Graphic 36" descr="House with solid fill">
            <a:extLst>
              <a:ext uri="{FF2B5EF4-FFF2-40B4-BE49-F238E27FC236}">
                <a16:creationId xmlns:a16="http://schemas.microsoft.com/office/drawing/2014/main" id="{0BDDA020-B16A-FB0C-E9FA-E8FAA831CF83}"/>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175760" y="9322526"/>
            <a:ext cx="137160" cy="137160"/>
          </a:xfrm>
          <a:prstGeom prst="rect">
            <a:avLst/>
          </a:prstGeom>
        </xdr:spPr>
      </xdr:pic>
    </xdr:grpSp>
    <xdr:clientData/>
  </xdr:twoCellAnchor>
  <xdr:twoCellAnchor>
    <xdr:from>
      <xdr:col>3</xdr:col>
      <xdr:colOff>77288</xdr:colOff>
      <xdr:row>24</xdr:row>
      <xdr:rowOff>1935</xdr:rowOff>
    </xdr:from>
    <xdr:to>
      <xdr:col>3</xdr:col>
      <xdr:colOff>268877</xdr:colOff>
      <xdr:row>25</xdr:row>
      <xdr:rowOff>10644</xdr:rowOff>
    </xdr:to>
    <xdr:grpSp>
      <xdr:nvGrpSpPr>
        <xdr:cNvPr id="38" name="Group 37">
          <a:extLst>
            <a:ext uri="{FF2B5EF4-FFF2-40B4-BE49-F238E27FC236}">
              <a16:creationId xmlns:a16="http://schemas.microsoft.com/office/drawing/2014/main" id="{C9CC431B-A15A-44C1-9953-09100B3048C3}"/>
            </a:ext>
          </a:extLst>
        </xdr:cNvPr>
        <xdr:cNvGrpSpPr/>
      </xdr:nvGrpSpPr>
      <xdr:grpSpPr>
        <a:xfrm>
          <a:off x="1848938" y="4573935"/>
          <a:ext cx="191589" cy="199209"/>
          <a:chOff x="4153988" y="9566365"/>
          <a:chExt cx="191589" cy="191589"/>
        </a:xfrm>
      </xdr:grpSpPr>
      <xdr:sp macro="" textlink="">
        <xdr:nvSpPr>
          <xdr:cNvPr id="39" name="Rectangle: Rounded Corners 38">
            <a:extLst>
              <a:ext uri="{FF2B5EF4-FFF2-40B4-BE49-F238E27FC236}">
                <a16:creationId xmlns:a16="http://schemas.microsoft.com/office/drawing/2014/main" id="{34242EEB-0908-6882-0C68-C0F47950FC9D}"/>
              </a:ext>
            </a:extLst>
          </xdr:cNvPr>
          <xdr:cNvSpPr/>
        </xdr:nvSpPr>
        <xdr:spPr>
          <a:xfrm>
            <a:off x="4153988" y="9566365"/>
            <a:ext cx="191589" cy="191589"/>
          </a:xfrm>
          <a:prstGeom prst="roundRect">
            <a:avLst>
              <a:gd name="adj" fmla="val 34849"/>
            </a:avLst>
          </a:prstGeom>
          <a:gradFill>
            <a:gsLst>
              <a:gs pos="0">
                <a:srgbClr val="004679"/>
              </a:gs>
              <a:gs pos="100000">
                <a:srgbClr val="181C3B"/>
              </a:gs>
            </a:gsLst>
            <a:path path="circle">
              <a:fillToRect l="50000" t="-80000" r="50000" b="180000"/>
            </a:path>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40" name="Graphic 39" descr="Tropical scene with solid fill">
            <a:extLst>
              <a:ext uri="{FF2B5EF4-FFF2-40B4-BE49-F238E27FC236}">
                <a16:creationId xmlns:a16="http://schemas.microsoft.com/office/drawing/2014/main" id="{A52C5596-17D8-AD9E-9AE6-F492EE8BDF7C}"/>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186422" y="9603153"/>
            <a:ext cx="118872" cy="118872"/>
          </a:xfrm>
          <a:prstGeom prst="rect">
            <a:avLst/>
          </a:prstGeom>
        </xdr:spPr>
      </xdr:pic>
    </xdr:grpSp>
    <xdr:clientData/>
  </xdr:twoCellAnchor>
  <xdr:twoCellAnchor>
    <xdr:from>
      <xdr:col>3</xdr:col>
      <xdr:colOff>77288</xdr:colOff>
      <xdr:row>25</xdr:row>
      <xdr:rowOff>102083</xdr:rowOff>
    </xdr:from>
    <xdr:to>
      <xdr:col>3</xdr:col>
      <xdr:colOff>268877</xdr:colOff>
      <xdr:row>26</xdr:row>
      <xdr:rowOff>110792</xdr:rowOff>
    </xdr:to>
    <xdr:grpSp>
      <xdr:nvGrpSpPr>
        <xdr:cNvPr id="41" name="Group 40">
          <a:extLst>
            <a:ext uri="{FF2B5EF4-FFF2-40B4-BE49-F238E27FC236}">
              <a16:creationId xmlns:a16="http://schemas.microsoft.com/office/drawing/2014/main" id="{3DF1184E-F79C-49B7-8816-887107FE4544}"/>
            </a:ext>
          </a:extLst>
        </xdr:cNvPr>
        <xdr:cNvGrpSpPr/>
      </xdr:nvGrpSpPr>
      <xdr:grpSpPr>
        <a:xfrm>
          <a:off x="1848938" y="4864583"/>
          <a:ext cx="191589" cy="199209"/>
          <a:chOff x="4153988" y="9849393"/>
          <a:chExt cx="191589" cy="191589"/>
        </a:xfrm>
      </xdr:grpSpPr>
      <xdr:sp macro="" textlink="">
        <xdr:nvSpPr>
          <xdr:cNvPr id="42" name="Rectangle: Rounded Corners 41">
            <a:extLst>
              <a:ext uri="{FF2B5EF4-FFF2-40B4-BE49-F238E27FC236}">
                <a16:creationId xmlns:a16="http://schemas.microsoft.com/office/drawing/2014/main" id="{7D7520C5-90E8-0D88-9111-E2132146F794}"/>
              </a:ext>
            </a:extLst>
          </xdr:cNvPr>
          <xdr:cNvSpPr/>
        </xdr:nvSpPr>
        <xdr:spPr>
          <a:xfrm>
            <a:off x="4153988" y="9849393"/>
            <a:ext cx="191589" cy="191589"/>
          </a:xfrm>
          <a:prstGeom prst="roundRect">
            <a:avLst>
              <a:gd name="adj" fmla="val 34849"/>
            </a:avLst>
          </a:prstGeom>
          <a:gradFill>
            <a:gsLst>
              <a:gs pos="0">
                <a:srgbClr val="01EFFA"/>
              </a:gs>
              <a:gs pos="91000">
                <a:srgbClr val="0099CC"/>
              </a:gs>
            </a:gsLst>
            <a:lin ang="5400000" scaled="1"/>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43" name="Graphic 42" descr="Convertible with solid fill">
            <a:extLst>
              <a:ext uri="{FF2B5EF4-FFF2-40B4-BE49-F238E27FC236}">
                <a16:creationId xmlns:a16="http://schemas.microsoft.com/office/drawing/2014/main" id="{CF34189F-5564-D513-7619-8641BF3F320D}"/>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4180115" y="9879874"/>
            <a:ext cx="137160" cy="137160"/>
          </a:xfrm>
          <a:prstGeom prst="rect">
            <a:avLst/>
          </a:prstGeom>
        </xdr:spPr>
      </xdr:pic>
    </xdr:grpSp>
    <xdr:clientData/>
  </xdr:twoCellAnchor>
  <xdr:twoCellAnchor>
    <xdr:from>
      <xdr:col>3</xdr:col>
      <xdr:colOff>77288</xdr:colOff>
      <xdr:row>27</xdr:row>
      <xdr:rowOff>23706</xdr:rowOff>
    </xdr:from>
    <xdr:to>
      <xdr:col>3</xdr:col>
      <xdr:colOff>268877</xdr:colOff>
      <xdr:row>28</xdr:row>
      <xdr:rowOff>32415</xdr:rowOff>
    </xdr:to>
    <xdr:grpSp>
      <xdr:nvGrpSpPr>
        <xdr:cNvPr id="44" name="Group 43">
          <a:extLst>
            <a:ext uri="{FF2B5EF4-FFF2-40B4-BE49-F238E27FC236}">
              <a16:creationId xmlns:a16="http://schemas.microsoft.com/office/drawing/2014/main" id="{6458F2A7-6176-426A-B787-9EF6BFB82D73}"/>
            </a:ext>
          </a:extLst>
        </xdr:cNvPr>
        <xdr:cNvGrpSpPr/>
      </xdr:nvGrpSpPr>
      <xdr:grpSpPr>
        <a:xfrm>
          <a:off x="1848938" y="5167206"/>
          <a:ext cx="191589" cy="199209"/>
          <a:chOff x="4153988" y="10136776"/>
          <a:chExt cx="191589" cy="191589"/>
        </a:xfrm>
      </xdr:grpSpPr>
      <xdr:sp macro="" textlink="">
        <xdr:nvSpPr>
          <xdr:cNvPr id="45" name="Rectangle: Rounded Corners 44">
            <a:extLst>
              <a:ext uri="{FF2B5EF4-FFF2-40B4-BE49-F238E27FC236}">
                <a16:creationId xmlns:a16="http://schemas.microsoft.com/office/drawing/2014/main" id="{3BE13622-2D19-8198-1D15-9E757053801E}"/>
              </a:ext>
            </a:extLst>
          </xdr:cNvPr>
          <xdr:cNvSpPr/>
        </xdr:nvSpPr>
        <xdr:spPr>
          <a:xfrm>
            <a:off x="4153988" y="10136776"/>
            <a:ext cx="191589" cy="191589"/>
          </a:xfrm>
          <a:prstGeom prst="roundRect">
            <a:avLst>
              <a:gd name="adj" fmla="val 34849"/>
            </a:avLst>
          </a:prstGeom>
          <a:gradFill>
            <a:gsLst>
              <a:gs pos="0">
                <a:srgbClr val="212743"/>
              </a:gs>
              <a:gs pos="100000">
                <a:srgbClr val="202644"/>
              </a:gs>
            </a:gsLst>
            <a:lin ang="5400000" scaled="0"/>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46" name="Star: 5 Points 45">
            <a:extLst>
              <a:ext uri="{FF2B5EF4-FFF2-40B4-BE49-F238E27FC236}">
                <a16:creationId xmlns:a16="http://schemas.microsoft.com/office/drawing/2014/main" id="{5EC4847D-1030-8CAA-AD72-CB31FDE4F2D4}"/>
              </a:ext>
            </a:extLst>
          </xdr:cNvPr>
          <xdr:cNvSpPr/>
        </xdr:nvSpPr>
        <xdr:spPr>
          <a:xfrm>
            <a:off x="4193177" y="10171611"/>
            <a:ext cx="113211" cy="113211"/>
          </a:xfrm>
          <a:prstGeom prst="star5">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3</xdr:col>
      <xdr:colOff>15240</xdr:colOff>
      <xdr:row>18</xdr:row>
      <xdr:rowOff>175260</xdr:rowOff>
    </xdr:from>
    <xdr:to>
      <xdr:col>4</xdr:col>
      <xdr:colOff>15240</xdr:colOff>
      <xdr:row>20</xdr:row>
      <xdr:rowOff>120996</xdr:rowOff>
    </xdr:to>
    <xdr:sp macro="" textlink="">
      <xdr:nvSpPr>
        <xdr:cNvPr id="47" name="TextBox 24">
          <a:extLst>
            <a:ext uri="{FF2B5EF4-FFF2-40B4-BE49-F238E27FC236}">
              <a16:creationId xmlns:a16="http://schemas.microsoft.com/office/drawing/2014/main" id="{45BB5B19-BB25-4AF9-A55F-B06A5A3B0512}"/>
            </a:ext>
          </a:extLst>
        </xdr:cNvPr>
        <xdr:cNvSpPr txBox="1"/>
      </xdr:nvSpPr>
      <xdr:spPr>
        <a:xfrm>
          <a:off x="1844040" y="3467100"/>
          <a:ext cx="60960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rgbClr val="BEFBFF"/>
              </a:solidFill>
            </a:rPr>
            <a:t>Goals</a:t>
          </a:r>
          <a:endParaRPr lang="ru-RU" sz="1000" b="1">
            <a:solidFill>
              <a:srgbClr val="BEFBFF"/>
            </a:solidFill>
          </a:endParaRPr>
        </a:p>
      </xdr:txBody>
    </xdr:sp>
    <xdr:clientData/>
  </xdr:twoCellAnchor>
  <xdr:twoCellAnchor>
    <xdr:from>
      <xdr:col>2</xdr:col>
      <xdr:colOff>518160</xdr:colOff>
      <xdr:row>20</xdr:row>
      <xdr:rowOff>1899</xdr:rowOff>
    </xdr:from>
    <xdr:to>
      <xdr:col>7</xdr:col>
      <xdr:colOff>50935</xdr:colOff>
      <xdr:row>22</xdr:row>
      <xdr:rowOff>1899</xdr:rowOff>
    </xdr:to>
    <xdr:graphicFrame macro="">
      <xdr:nvGraphicFramePr>
        <xdr:cNvPr id="48" name="Chart 47">
          <a:extLst>
            <a:ext uri="{FF2B5EF4-FFF2-40B4-BE49-F238E27FC236}">
              <a16:creationId xmlns:a16="http://schemas.microsoft.com/office/drawing/2014/main" id="{1AE34B08-D6CC-473F-944B-76DB7AD867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525780</xdr:colOff>
      <xdr:row>18</xdr:row>
      <xdr:rowOff>175260</xdr:rowOff>
    </xdr:from>
    <xdr:to>
      <xdr:col>6</xdr:col>
      <xdr:colOff>261620</xdr:colOff>
      <xdr:row>20</xdr:row>
      <xdr:rowOff>120996</xdr:rowOff>
    </xdr:to>
    <xdr:sp macro="" textlink="Processing!I6">
      <xdr:nvSpPr>
        <xdr:cNvPr id="49" name="TextBox 24">
          <a:extLst>
            <a:ext uri="{FF2B5EF4-FFF2-40B4-BE49-F238E27FC236}">
              <a16:creationId xmlns:a16="http://schemas.microsoft.com/office/drawing/2014/main" id="{C93A0BDB-FEB6-4A86-AB17-26DD61C4957A}"/>
            </a:ext>
          </a:extLst>
        </xdr:cNvPr>
        <xdr:cNvSpPr txBox="1"/>
      </xdr:nvSpPr>
      <xdr:spPr>
        <a:xfrm>
          <a:off x="2354580" y="346710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4C10F0C1-3F5D-420E-BC8D-FF49EFCF1F6F}" type="TxLink">
            <a:rPr lang="en-US" sz="1400" b="1" i="0" u="none" strike="noStrike">
              <a:solidFill>
                <a:schemeClr val="tx2">
                  <a:lumMod val="75000"/>
                  <a:lumOff val="25000"/>
                </a:schemeClr>
              </a:solidFill>
              <a:latin typeface="Aptos Narrow"/>
            </a:rPr>
            <a:pPr/>
            <a:t>$13 441 / $12 500</a:t>
          </a:fld>
          <a:endParaRPr lang="ru-RU" sz="1100" b="1">
            <a:solidFill>
              <a:schemeClr val="tx2">
                <a:lumMod val="75000"/>
                <a:lumOff val="25000"/>
              </a:schemeClr>
            </a:solidFill>
          </a:endParaRPr>
        </a:p>
      </xdr:txBody>
    </xdr:sp>
    <xdr:clientData/>
  </xdr:twoCellAnchor>
  <xdr:twoCellAnchor>
    <xdr:from>
      <xdr:col>6</xdr:col>
      <xdr:colOff>99060</xdr:colOff>
      <xdr:row>18</xdr:row>
      <xdr:rowOff>175260</xdr:rowOff>
    </xdr:from>
    <xdr:to>
      <xdr:col>7</xdr:col>
      <xdr:colOff>99060</xdr:colOff>
      <xdr:row>20</xdr:row>
      <xdr:rowOff>120996</xdr:rowOff>
    </xdr:to>
    <xdr:sp macro="" textlink="Processing!E6">
      <xdr:nvSpPr>
        <xdr:cNvPr id="50" name="TextBox 24">
          <a:extLst>
            <a:ext uri="{FF2B5EF4-FFF2-40B4-BE49-F238E27FC236}">
              <a16:creationId xmlns:a16="http://schemas.microsoft.com/office/drawing/2014/main" id="{F3B76CE6-1353-40DD-8429-A3C33E254EA0}"/>
            </a:ext>
          </a:extLst>
        </xdr:cNvPr>
        <xdr:cNvSpPr txBox="1"/>
      </xdr:nvSpPr>
      <xdr:spPr>
        <a:xfrm>
          <a:off x="3756660" y="3467100"/>
          <a:ext cx="609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4B89E4F-5248-4A98-9423-700A7813FCAE}" type="TxLink">
            <a:rPr lang="en-US" sz="1400" b="1" i="0" u="none" strike="noStrike">
              <a:solidFill>
                <a:srgbClr val="BEFBFF"/>
              </a:solidFill>
              <a:latin typeface="Aptos Narrow"/>
            </a:rPr>
            <a:pPr algn="r"/>
            <a:t>109%</a:t>
          </a:fld>
          <a:endParaRPr lang="ru-RU" sz="1100" b="1">
            <a:solidFill>
              <a:srgbClr val="BEFBFF"/>
            </a:solidFill>
          </a:endParaRPr>
        </a:p>
      </xdr:txBody>
    </xdr:sp>
    <xdr:clientData/>
  </xdr:twoCellAnchor>
  <xdr:twoCellAnchor>
    <xdr:from>
      <xdr:col>4</xdr:col>
      <xdr:colOff>91440</xdr:colOff>
      <xdr:row>22</xdr:row>
      <xdr:rowOff>30480</xdr:rowOff>
    </xdr:from>
    <xdr:to>
      <xdr:col>6</xdr:col>
      <xdr:colOff>190500</xdr:colOff>
      <xdr:row>23</xdr:row>
      <xdr:rowOff>80805</xdr:rowOff>
    </xdr:to>
    <xdr:sp macro="" textlink="Processing!I2">
      <xdr:nvSpPr>
        <xdr:cNvPr id="52" name="TextBox 24">
          <a:extLst>
            <a:ext uri="{FF2B5EF4-FFF2-40B4-BE49-F238E27FC236}">
              <a16:creationId xmlns:a16="http://schemas.microsoft.com/office/drawing/2014/main" id="{41A24231-05EB-4D70-9BBA-8BE87077488D}"/>
            </a:ext>
          </a:extLst>
        </xdr:cNvPr>
        <xdr:cNvSpPr txBox="1"/>
      </xdr:nvSpPr>
      <xdr:spPr>
        <a:xfrm>
          <a:off x="2529840" y="4053840"/>
          <a:ext cx="131826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D1F7E3E8-CF91-4FF1-900C-1949152EBB92}" type="TxLink">
            <a:rPr lang="en-US" sz="900" b="0" i="0" u="none" strike="noStrike">
              <a:solidFill>
                <a:srgbClr val="747FA4"/>
              </a:solidFill>
              <a:latin typeface="Aptos Narrow"/>
            </a:rPr>
            <a:pPr/>
            <a:t>$3 958 / $3 500</a:t>
          </a:fld>
          <a:endParaRPr lang="ru-RU" sz="900" b="1">
            <a:solidFill>
              <a:srgbClr val="747FA4"/>
            </a:solidFill>
          </a:endParaRPr>
        </a:p>
      </xdr:txBody>
    </xdr:sp>
    <xdr:clientData/>
  </xdr:twoCellAnchor>
  <xdr:twoCellAnchor>
    <xdr:from>
      <xdr:col>6</xdr:col>
      <xdr:colOff>68580</xdr:colOff>
      <xdr:row>22</xdr:row>
      <xdr:rowOff>30480</xdr:rowOff>
    </xdr:from>
    <xdr:to>
      <xdr:col>7</xdr:col>
      <xdr:colOff>68580</xdr:colOff>
      <xdr:row>23</xdr:row>
      <xdr:rowOff>112160</xdr:rowOff>
    </xdr:to>
    <xdr:sp macro="" textlink="Processing!E2">
      <xdr:nvSpPr>
        <xdr:cNvPr id="53" name="TextBox 24">
          <a:extLst>
            <a:ext uri="{FF2B5EF4-FFF2-40B4-BE49-F238E27FC236}">
              <a16:creationId xmlns:a16="http://schemas.microsoft.com/office/drawing/2014/main" id="{9C944F92-2355-448F-8065-B277080CE4AF}"/>
            </a:ext>
          </a:extLst>
        </xdr:cNvPr>
        <xdr:cNvSpPr txBox="1"/>
      </xdr:nvSpPr>
      <xdr:spPr>
        <a:xfrm>
          <a:off x="3726180" y="405384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2E8F1427-D4C9-414A-9857-F8D7D4C19714}" type="TxLink">
            <a:rPr lang="en-US" sz="1100" b="0" i="0" u="none" strike="noStrike">
              <a:solidFill>
                <a:srgbClr val="747FA4"/>
              </a:solidFill>
              <a:latin typeface="Aptos Narrow"/>
            </a:rPr>
            <a:pPr algn="r"/>
            <a:t>113%</a:t>
          </a:fld>
          <a:endParaRPr lang="ru-RU" sz="1100" b="0">
            <a:solidFill>
              <a:srgbClr val="747FA4"/>
            </a:solidFill>
          </a:endParaRPr>
        </a:p>
      </xdr:txBody>
    </xdr:sp>
    <xdr:clientData/>
  </xdr:twoCellAnchor>
  <xdr:twoCellAnchor>
    <xdr:from>
      <xdr:col>4</xdr:col>
      <xdr:colOff>91440</xdr:colOff>
      <xdr:row>23</xdr:row>
      <xdr:rowOff>129977</xdr:rowOff>
    </xdr:from>
    <xdr:to>
      <xdr:col>6</xdr:col>
      <xdr:colOff>190500</xdr:colOff>
      <xdr:row>24</xdr:row>
      <xdr:rowOff>180302</xdr:rowOff>
    </xdr:to>
    <xdr:sp macro="" textlink="Processing!I3">
      <xdr:nvSpPr>
        <xdr:cNvPr id="54" name="TextBox 24">
          <a:extLst>
            <a:ext uri="{FF2B5EF4-FFF2-40B4-BE49-F238E27FC236}">
              <a16:creationId xmlns:a16="http://schemas.microsoft.com/office/drawing/2014/main" id="{4B24A984-1F2A-44CE-A6DD-470C73CF5199}"/>
            </a:ext>
          </a:extLst>
        </xdr:cNvPr>
        <xdr:cNvSpPr txBox="1"/>
      </xdr:nvSpPr>
      <xdr:spPr>
        <a:xfrm>
          <a:off x="2529840" y="4336217"/>
          <a:ext cx="131826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FB95C1C-B5D0-492C-91D6-08BB610D80FD}" type="TxLink">
            <a:rPr lang="en-US" sz="900" b="0" i="0" u="none" strike="noStrike" kern="1200">
              <a:solidFill>
                <a:srgbClr val="747FA4"/>
              </a:solidFill>
              <a:latin typeface="Aptos Narrow"/>
              <a:ea typeface="+mn-ea"/>
              <a:cs typeface="+mn-cs"/>
            </a:rPr>
            <a:pPr marL="0" indent="0" algn="l" defTabSz="914400" rtl="0" eaLnBrk="1" latinLnBrk="0" hangingPunct="1"/>
            <a:t>$3 905 / $4 000</a:t>
          </a:fld>
          <a:endParaRPr lang="ru-RU" sz="900" b="0" i="0" u="none" strike="noStrike" kern="1200">
            <a:solidFill>
              <a:srgbClr val="747FA4"/>
            </a:solidFill>
            <a:latin typeface="Aptos Narrow"/>
            <a:ea typeface="+mn-ea"/>
            <a:cs typeface="+mn-cs"/>
          </a:endParaRPr>
        </a:p>
      </xdr:txBody>
    </xdr:sp>
    <xdr:clientData/>
  </xdr:twoCellAnchor>
  <xdr:twoCellAnchor>
    <xdr:from>
      <xdr:col>6</xdr:col>
      <xdr:colOff>68580</xdr:colOff>
      <xdr:row>23</xdr:row>
      <xdr:rowOff>114300</xdr:rowOff>
    </xdr:from>
    <xdr:to>
      <xdr:col>7</xdr:col>
      <xdr:colOff>68580</xdr:colOff>
      <xdr:row>25</xdr:row>
      <xdr:rowOff>13100</xdr:rowOff>
    </xdr:to>
    <xdr:sp macro="" textlink="Processing!E3">
      <xdr:nvSpPr>
        <xdr:cNvPr id="55" name="TextBox 24">
          <a:extLst>
            <a:ext uri="{FF2B5EF4-FFF2-40B4-BE49-F238E27FC236}">
              <a16:creationId xmlns:a16="http://schemas.microsoft.com/office/drawing/2014/main" id="{3533A4C6-3461-4639-BC02-4BCB5462A9F6}"/>
            </a:ext>
          </a:extLst>
        </xdr:cNvPr>
        <xdr:cNvSpPr txBox="1"/>
      </xdr:nvSpPr>
      <xdr:spPr>
        <a:xfrm>
          <a:off x="3726180" y="432054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73F6BEAA-DB82-42AA-AA13-5881AB3B9D2C}" type="TxLink">
            <a:rPr lang="en-US" sz="1100" b="0" i="0" u="none" strike="noStrike" kern="1200">
              <a:solidFill>
                <a:srgbClr val="747FA4"/>
              </a:solidFill>
              <a:latin typeface="Aptos Narrow"/>
              <a:ea typeface="+mn-ea"/>
              <a:cs typeface="+mn-cs"/>
            </a:rPr>
            <a:pPr marL="0" indent="0" algn="r" defTabSz="914400" rtl="0" eaLnBrk="1" latinLnBrk="0" hangingPunct="1"/>
            <a:t>98%</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91440</xdr:colOff>
      <xdr:row>25</xdr:row>
      <xdr:rowOff>30917</xdr:rowOff>
    </xdr:from>
    <xdr:to>
      <xdr:col>6</xdr:col>
      <xdr:colOff>190500</xdr:colOff>
      <xdr:row>26</xdr:row>
      <xdr:rowOff>81242</xdr:rowOff>
    </xdr:to>
    <xdr:sp macro="" textlink="Processing!I4">
      <xdr:nvSpPr>
        <xdr:cNvPr id="56" name="TextBox 24">
          <a:extLst>
            <a:ext uri="{FF2B5EF4-FFF2-40B4-BE49-F238E27FC236}">
              <a16:creationId xmlns:a16="http://schemas.microsoft.com/office/drawing/2014/main" id="{3534AAF9-9DF4-4613-A34E-12E6F116F79F}"/>
            </a:ext>
          </a:extLst>
        </xdr:cNvPr>
        <xdr:cNvSpPr txBox="1"/>
      </xdr:nvSpPr>
      <xdr:spPr>
        <a:xfrm>
          <a:off x="2529840" y="4602917"/>
          <a:ext cx="131826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3CB52C3-BE9D-4DED-8DF5-C1585FE46FAC}" type="TxLink">
            <a:rPr lang="en-US" sz="900" b="0" i="0" u="none" strike="noStrike" kern="1200">
              <a:solidFill>
                <a:srgbClr val="747FA4"/>
              </a:solidFill>
              <a:latin typeface="Aptos Narrow"/>
              <a:ea typeface="+mn-ea"/>
              <a:cs typeface="+mn-cs"/>
            </a:rPr>
            <a:pPr marL="0" indent="0" algn="l" defTabSz="914400" rtl="0" eaLnBrk="1" latinLnBrk="0" hangingPunct="1"/>
            <a:t>$3 179 / $3 000</a:t>
          </a:fld>
          <a:endParaRPr lang="ru-RU" sz="900" b="0" i="0" u="none" strike="noStrike" kern="1200">
            <a:solidFill>
              <a:srgbClr val="747FA4"/>
            </a:solidFill>
            <a:latin typeface="Aptos Narrow"/>
            <a:ea typeface="+mn-ea"/>
            <a:cs typeface="+mn-cs"/>
          </a:endParaRPr>
        </a:p>
      </xdr:txBody>
    </xdr:sp>
    <xdr:clientData/>
  </xdr:twoCellAnchor>
  <xdr:twoCellAnchor>
    <xdr:from>
      <xdr:col>6</xdr:col>
      <xdr:colOff>68580</xdr:colOff>
      <xdr:row>25</xdr:row>
      <xdr:rowOff>15240</xdr:rowOff>
    </xdr:from>
    <xdr:to>
      <xdr:col>7</xdr:col>
      <xdr:colOff>68580</xdr:colOff>
      <xdr:row>26</xdr:row>
      <xdr:rowOff>96920</xdr:rowOff>
    </xdr:to>
    <xdr:sp macro="" textlink="Processing!E4">
      <xdr:nvSpPr>
        <xdr:cNvPr id="57" name="TextBox 24">
          <a:extLst>
            <a:ext uri="{FF2B5EF4-FFF2-40B4-BE49-F238E27FC236}">
              <a16:creationId xmlns:a16="http://schemas.microsoft.com/office/drawing/2014/main" id="{1FF45821-517C-4AA9-B1A4-697514C2B184}"/>
            </a:ext>
          </a:extLst>
        </xdr:cNvPr>
        <xdr:cNvSpPr txBox="1"/>
      </xdr:nvSpPr>
      <xdr:spPr>
        <a:xfrm>
          <a:off x="3726180" y="458724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FDEE92D6-F7A1-48F3-9851-C8A567273780}" type="TxLink">
            <a:rPr lang="en-US" sz="1100" b="0" i="0" u="none" strike="noStrike" kern="1200">
              <a:solidFill>
                <a:srgbClr val="747FA4"/>
              </a:solidFill>
              <a:latin typeface="Aptos Narrow"/>
              <a:ea typeface="+mn-ea"/>
              <a:cs typeface="+mn-cs"/>
            </a:rPr>
            <a:pPr marL="0" indent="0" algn="r" defTabSz="914400" rtl="0" eaLnBrk="1" latinLnBrk="0" hangingPunct="1"/>
            <a:t>106%</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91440</xdr:colOff>
      <xdr:row>26</xdr:row>
      <xdr:rowOff>122357</xdr:rowOff>
    </xdr:from>
    <xdr:to>
      <xdr:col>6</xdr:col>
      <xdr:colOff>190500</xdr:colOff>
      <xdr:row>27</xdr:row>
      <xdr:rowOff>172682</xdr:rowOff>
    </xdr:to>
    <xdr:sp macro="" textlink="Processing!I5">
      <xdr:nvSpPr>
        <xdr:cNvPr id="58" name="TextBox 24">
          <a:extLst>
            <a:ext uri="{FF2B5EF4-FFF2-40B4-BE49-F238E27FC236}">
              <a16:creationId xmlns:a16="http://schemas.microsoft.com/office/drawing/2014/main" id="{216DF1D0-42C0-4E3A-8B33-126FDB529ACF}"/>
            </a:ext>
          </a:extLst>
        </xdr:cNvPr>
        <xdr:cNvSpPr txBox="1"/>
      </xdr:nvSpPr>
      <xdr:spPr>
        <a:xfrm>
          <a:off x="2529840" y="4877237"/>
          <a:ext cx="131826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3E6F8FB-2AE7-4CE4-9E41-15CFB4159DE9}" type="TxLink">
            <a:rPr lang="en-US" sz="900" b="0" i="0" u="none" strike="noStrike" kern="1200">
              <a:solidFill>
                <a:srgbClr val="747FA4"/>
              </a:solidFill>
              <a:latin typeface="Aptos Narrow"/>
              <a:ea typeface="+mn-ea"/>
              <a:cs typeface="+mn-cs"/>
            </a:rPr>
            <a:pPr marL="0" indent="0" algn="l" defTabSz="914400" rtl="0" eaLnBrk="1" latinLnBrk="0" hangingPunct="1"/>
            <a:t>$2 399 / $2 000</a:t>
          </a:fld>
          <a:endParaRPr lang="ru-RU" sz="900" b="0" i="0" u="none" strike="noStrike" kern="1200">
            <a:solidFill>
              <a:srgbClr val="747FA4"/>
            </a:solidFill>
            <a:latin typeface="Aptos Narrow"/>
            <a:ea typeface="+mn-ea"/>
            <a:cs typeface="+mn-cs"/>
          </a:endParaRPr>
        </a:p>
      </xdr:txBody>
    </xdr:sp>
    <xdr:clientData/>
  </xdr:twoCellAnchor>
  <xdr:twoCellAnchor>
    <xdr:from>
      <xdr:col>6</xdr:col>
      <xdr:colOff>68580</xdr:colOff>
      <xdr:row>26</xdr:row>
      <xdr:rowOff>106680</xdr:rowOff>
    </xdr:from>
    <xdr:to>
      <xdr:col>7</xdr:col>
      <xdr:colOff>68580</xdr:colOff>
      <xdr:row>28</xdr:row>
      <xdr:rowOff>5480</xdr:rowOff>
    </xdr:to>
    <xdr:sp macro="" textlink="Processing!E5">
      <xdr:nvSpPr>
        <xdr:cNvPr id="59" name="TextBox 24">
          <a:extLst>
            <a:ext uri="{FF2B5EF4-FFF2-40B4-BE49-F238E27FC236}">
              <a16:creationId xmlns:a16="http://schemas.microsoft.com/office/drawing/2014/main" id="{60178C6E-D7B8-48D2-A312-86D9FAEE83D2}"/>
            </a:ext>
          </a:extLst>
        </xdr:cNvPr>
        <xdr:cNvSpPr txBox="1"/>
      </xdr:nvSpPr>
      <xdr:spPr>
        <a:xfrm>
          <a:off x="3726180" y="486156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FF21445-4461-4550-BD29-367C03A06B31}" type="TxLink">
            <a:rPr lang="en-US" sz="1100" b="0" i="0" u="none" strike="noStrike" kern="1200">
              <a:solidFill>
                <a:srgbClr val="747FA4"/>
              </a:solidFill>
              <a:latin typeface="Aptos Narrow"/>
              <a:ea typeface="+mn-ea"/>
              <a:cs typeface="+mn-cs"/>
            </a:rPr>
            <a:pPr marL="0" indent="0" algn="r" defTabSz="914400" rtl="0" eaLnBrk="1" latinLnBrk="0" hangingPunct="1"/>
            <a:t>120%</a:t>
          </a:fld>
          <a:endParaRPr lang="ru-RU" sz="1100" b="0" i="0" u="none" strike="noStrike" kern="1200">
            <a:solidFill>
              <a:srgbClr val="747FA4"/>
            </a:solidFill>
            <a:latin typeface="Aptos Narrow"/>
            <a:ea typeface="+mn-ea"/>
            <a:cs typeface="+mn-cs"/>
          </a:endParaRPr>
        </a:p>
      </xdr:txBody>
    </xdr:sp>
    <xdr:clientData/>
  </xdr:twoCellAnchor>
  <xdr:twoCellAnchor>
    <xdr:from>
      <xdr:col>7</xdr:col>
      <xdr:colOff>491490</xdr:colOff>
      <xdr:row>9</xdr:row>
      <xdr:rowOff>68580</xdr:rowOff>
    </xdr:from>
    <xdr:to>
      <xdr:col>15</xdr:col>
      <xdr:colOff>415290</xdr:colOff>
      <xdr:row>18</xdr:row>
      <xdr:rowOff>68580</xdr:rowOff>
    </xdr:to>
    <xdr:graphicFrame macro="">
      <xdr:nvGraphicFramePr>
        <xdr:cNvPr id="60" name="Chart 59">
          <a:extLst>
            <a:ext uri="{FF2B5EF4-FFF2-40B4-BE49-F238E27FC236}">
              <a16:creationId xmlns:a16="http://schemas.microsoft.com/office/drawing/2014/main" id="{2270F4B1-4972-4D79-9A9C-79695A068A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186690</xdr:colOff>
      <xdr:row>6</xdr:row>
      <xdr:rowOff>175260</xdr:rowOff>
    </xdr:from>
    <xdr:to>
      <xdr:col>10</xdr:col>
      <xdr:colOff>532130</xdr:colOff>
      <xdr:row>8</xdr:row>
      <xdr:rowOff>120996</xdr:rowOff>
    </xdr:to>
    <xdr:sp macro="" textlink="Processing!Q1">
      <xdr:nvSpPr>
        <xdr:cNvPr id="61" name="TextBox 24">
          <a:extLst>
            <a:ext uri="{FF2B5EF4-FFF2-40B4-BE49-F238E27FC236}">
              <a16:creationId xmlns:a16="http://schemas.microsoft.com/office/drawing/2014/main" id="{298D2E4B-5FEB-49B9-8CB1-1522511C8284}"/>
            </a:ext>
          </a:extLst>
        </xdr:cNvPr>
        <xdr:cNvSpPr txBox="1"/>
      </xdr:nvSpPr>
      <xdr:spPr>
        <a:xfrm>
          <a:off x="5063490" y="127254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833A66-38A8-4BFB-A285-9705F54B821F}" type="TxLink">
            <a:rPr lang="en-US" sz="1400" b="1" i="0" u="none" strike="noStrike" kern="1200">
              <a:solidFill>
                <a:srgbClr val="BEFBFF"/>
              </a:solidFill>
              <a:latin typeface="+mn-lt"/>
              <a:ea typeface="+mn-ea"/>
              <a:cs typeface="+mn-cs"/>
            </a:rPr>
            <a:pPr marL="0" indent="0" algn="l" defTabSz="914400" rtl="0" eaLnBrk="1" latinLnBrk="0" hangingPunct="1"/>
            <a:t>Inflow</a:t>
          </a:fld>
          <a:endParaRPr lang="ru-RU" sz="1400" b="1" kern="1200">
            <a:solidFill>
              <a:srgbClr val="BEFBFF"/>
            </a:solidFill>
            <a:latin typeface="+mn-lt"/>
            <a:ea typeface="+mn-ea"/>
            <a:cs typeface="+mn-cs"/>
          </a:endParaRPr>
        </a:p>
      </xdr:txBody>
    </xdr:sp>
    <xdr:clientData/>
  </xdr:twoCellAnchor>
  <xdr:twoCellAnchor>
    <xdr:from>
      <xdr:col>13</xdr:col>
      <xdr:colOff>369570</xdr:colOff>
      <xdr:row>7</xdr:row>
      <xdr:rowOff>22860</xdr:rowOff>
    </xdr:from>
    <xdr:to>
      <xdr:col>15</xdr:col>
      <xdr:colOff>349250</xdr:colOff>
      <xdr:row>8</xdr:row>
      <xdr:rowOff>151476</xdr:rowOff>
    </xdr:to>
    <xdr:sp macro="" textlink="Processing!Q14">
      <xdr:nvSpPr>
        <xdr:cNvPr id="62" name="TextBox 24">
          <a:extLst>
            <a:ext uri="{FF2B5EF4-FFF2-40B4-BE49-F238E27FC236}">
              <a16:creationId xmlns:a16="http://schemas.microsoft.com/office/drawing/2014/main" id="{E4AE4158-9D18-4423-A424-09D23B81EAD4}"/>
            </a:ext>
          </a:extLst>
        </xdr:cNvPr>
        <xdr:cNvSpPr txBox="1"/>
      </xdr:nvSpPr>
      <xdr:spPr>
        <a:xfrm>
          <a:off x="8294370" y="1303020"/>
          <a:ext cx="119888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0FA8738A-D5FC-4C73-9C0B-433BF30A87CC}" type="TxLink">
            <a:rPr lang="en-US" sz="1400" b="1" i="0" u="none" strike="noStrike" kern="1200">
              <a:solidFill>
                <a:srgbClr val="BEFBFF"/>
              </a:solidFill>
              <a:latin typeface="+mn-lt"/>
              <a:ea typeface="+mn-ea"/>
              <a:cs typeface="+mn-cs"/>
            </a:rPr>
            <a:pPr marL="0" indent="0" algn="r" defTabSz="914400" rtl="0" eaLnBrk="1" latinLnBrk="0" hangingPunct="1"/>
            <a:t> $16,328 </a:t>
          </a:fld>
          <a:endParaRPr lang="ru-RU" sz="1400" b="1" kern="1200">
            <a:solidFill>
              <a:srgbClr val="BEFBFF"/>
            </a:solidFill>
            <a:latin typeface="+mn-lt"/>
            <a:ea typeface="+mn-ea"/>
            <a:cs typeface="+mn-cs"/>
          </a:endParaRPr>
        </a:p>
      </xdr:txBody>
    </xdr:sp>
    <xdr:clientData/>
  </xdr:twoCellAnchor>
  <xdr:twoCellAnchor editAs="oneCell">
    <xdr:from>
      <xdr:col>10</xdr:col>
      <xdr:colOff>87630</xdr:colOff>
      <xdr:row>6</xdr:row>
      <xdr:rowOff>152400</xdr:rowOff>
    </xdr:from>
    <xdr:to>
      <xdr:col>13</xdr:col>
      <xdr:colOff>270510</xdr:colOff>
      <xdr:row>9</xdr:row>
      <xdr:rowOff>6096</xdr:rowOff>
    </xdr:to>
    <mc:AlternateContent xmlns:mc="http://schemas.openxmlformats.org/markup-compatibility/2006" xmlns:a14="http://schemas.microsoft.com/office/drawing/2010/main">
      <mc:Choice Requires="a14">
        <xdr:graphicFrame macro="">
          <xdr:nvGraphicFramePr>
            <xdr:cNvPr id="63" name="Indicator 2">
              <a:extLst>
                <a:ext uri="{FF2B5EF4-FFF2-40B4-BE49-F238E27FC236}">
                  <a16:creationId xmlns:a16="http://schemas.microsoft.com/office/drawing/2014/main" id="{858A718D-4551-4881-A9F9-E96D2B95E2C1}"/>
                </a:ext>
              </a:extLst>
            </xdr:cNvPr>
            <xdr:cNvGraphicFramePr/>
          </xdr:nvGraphicFramePr>
          <xdr:xfrm>
            <a:off x="0" y="0"/>
            <a:ext cx="0" cy="0"/>
          </xdr:xfrm>
          <a:graphic>
            <a:graphicData uri="http://schemas.microsoft.com/office/drawing/2010/slicer">
              <sle:slicer xmlns:sle="http://schemas.microsoft.com/office/drawing/2010/slicer" name="Indicator 2"/>
            </a:graphicData>
          </a:graphic>
        </xdr:graphicFrame>
      </mc:Choice>
      <mc:Fallback xmlns="">
        <xdr:sp macro="" textlink="">
          <xdr:nvSpPr>
            <xdr:cNvPr id="0" name=""/>
            <xdr:cNvSpPr>
              <a:spLocks noTextEdit="1"/>
            </xdr:cNvSpPr>
          </xdr:nvSpPr>
          <xdr:spPr>
            <a:xfrm>
              <a:off x="6183630" y="1249680"/>
              <a:ext cx="2011680" cy="40233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140970</xdr:colOff>
      <xdr:row>16</xdr:row>
      <xdr:rowOff>106680</xdr:rowOff>
    </xdr:from>
    <xdr:to>
      <xdr:col>15</xdr:col>
      <xdr:colOff>354330</xdr:colOff>
      <xdr:row>18</xdr:row>
      <xdr:rowOff>79248</xdr:rowOff>
    </xdr:to>
    <mc:AlternateContent xmlns:mc="http://schemas.openxmlformats.org/markup-compatibility/2006" xmlns:a14="http://schemas.microsoft.com/office/drawing/2010/main">
      <mc:Choice Requires="a14">
        <xdr:graphicFrame macro="">
          <xdr:nvGraphicFramePr>
            <xdr:cNvPr id="64" name="Month 6">
              <a:extLst>
                <a:ext uri="{FF2B5EF4-FFF2-40B4-BE49-F238E27FC236}">
                  <a16:creationId xmlns:a16="http://schemas.microsoft.com/office/drawing/2014/main" id="{C97E13F7-F29D-4FA7-BC1A-2544B31595B9}"/>
                </a:ext>
              </a:extLst>
            </xdr:cNvPr>
            <xdr:cNvGraphicFramePr/>
          </xdr:nvGraphicFramePr>
          <xdr:xfrm>
            <a:off x="0" y="0"/>
            <a:ext cx="0" cy="0"/>
          </xdr:xfrm>
          <a:graphic>
            <a:graphicData uri="http://schemas.microsoft.com/office/drawing/2010/slicer">
              <sle:slicer xmlns:sle="http://schemas.microsoft.com/office/drawing/2010/slicer" name="Month 6"/>
            </a:graphicData>
          </a:graphic>
        </xdr:graphicFrame>
      </mc:Choice>
      <mc:Fallback xmlns="">
        <xdr:sp macro="" textlink="">
          <xdr:nvSpPr>
            <xdr:cNvPr id="0" name=""/>
            <xdr:cNvSpPr>
              <a:spLocks noTextEdit="1"/>
            </xdr:cNvSpPr>
          </xdr:nvSpPr>
          <xdr:spPr>
            <a:xfrm>
              <a:off x="5017770" y="3032760"/>
              <a:ext cx="4480560" cy="338328"/>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16</xdr:col>
      <xdr:colOff>217170</xdr:colOff>
      <xdr:row>5</xdr:row>
      <xdr:rowOff>121920</xdr:rowOff>
    </xdr:from>
    <xdr:to>
      <xdr:col>20</xdr:col>
      <xdr:colOff>339090</xdr:colOff>
      <xdr:row>19</xdr:row>
      <xdr:rowOff>121920</xdr:rowOff>
    </xdr:to>
    <xdr:graphicFrame macro="">
      <xdr:nvGraphicFramePr>
        <xdr:cNvPr id="68" name="Chart 67">
          <a:extLst>
            <a:ext uri="{FF2B5EF4-FFF2-40B4-BE49-F238E27FC236}">
              <a16:creationId xmlns:a16="http://schemas.microsoft.com/office/drawing/2014/main" id="{43722627-E772-466E-BD87-B50C920FCF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16</xdr:col>
      <xdr:colOff>299633</xdr:colOff>
      <xdr:row>6</xdr:row>
      <xdr:rowOff>165184</xdr:rowOff>
    </xdr:from>
    <xdr:to>
      <xdr:col>18</xdr:col>
      <xdr:colOff>17693</xdr:colOff>
      <xdr:row>8</xdr:row>
      <xdr:rowOff>110920</xdr:rowOff>
    </xdr:to>
    <xdr:sp macro="" textlink="Processing!F26">
      <xdr:nvSpPr>
        <xdr:cNvPr id="69" name="TextBox 24">
          <a:extLst>
            <a:ext uri="{FF2B5EF4-FFF2-40B4-BE49-F238E27FC236}">
              <a16:creationId xmlns:a16="http://schemas.microsoft.com/office/drawing/2014/main" id="{9DE87339-BA90-443A-899B-3753027D1FB9}"/>
            </a:ext>
          </a:extLst>
        </xdr:cNvPr>
        <xdr:cNvSpPr txBox="1"/>
      </xdr:nvSpPr>
      <xdr:spPr>
        <a:xfrm>
          <a:off x="10053233" y="1262464"/>
          <a:ext cx="93726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BF2205A6-2262-4912-9ECD-DF2125D443BC}" type="TxLink">
            <a:rPr lang="en-US" sz="1400" b="1" kern="1200">
              <a:solidFill>
                <a:srgbClr val="BEFBFF"/>
              </a:solidFill>
              <a:latin typeface="+mn-lt"/>
              <a:ea typeface="+mn-ea"/>
              <a:cs typeface="+mn-cs"/>
            </a:rPr>
            <a:pPr marL="0" indent="0" algn="l" defTabSz="914400" rtl="0" eaLnBrk="1" latinLnBrk="0" hangingPunct="1"/>
            <a:t>Structure</a:t>
          </a:fld>
          <a:endParaRPr lang="ru-RU" sz="1400" b="1" kern="1200">
            <a:solidFill>
              <a:srgbClr val="BEFBFF"/>
            </a:solidFill>
            <a:latin typeface="+mn-lt"/>
            <a:ea typeface="+mn-ea"/>
            <a:cs typeface="+mn-cs"/>
          </a:endParaRPr>
        </a:p>
      </xdr:txBody>
    </xdr:sp>
    <xdr:clientData/>
  </xdr:twoCellAnchor>
  <xdr:twoCellAnchor>
    <xdr:from>
      <xdr:col>16</xdr:col>
      <xdr:colOff>307253</xdr:colOff>
      <xdr:row>8</xdr:row>
      <xdr:rowOff>20404</xdr:rowOff>
    </xdr:from>
    <xdr:to>
      <xdr:col>17</xdr:col>
      <xdr:colOff>459653</xdr:colOff>
      <xdr:row>9</xdr:row>
      <xdr:rowOff>102084</xdr:rowOff>
    </xdr:to>
    <xdr:sp macro="" textlink="Processing!Q1">
      <xdr:nvSpPr>
        <xdr:cNvPr id="70" name="TextBox 24">
          <a:extLst>
            <a:ext uri="{FF2B5EF4-FFF2-40B4-BE49-F238E27FC236}">
              <a16:creationId xmlns:a16="http://schemas.microsoft.com/office/drawing/2014/main" id="{9D93A642-2198-4161-8C1A-B3B63D69ED39}"/>
            </a:ext>
          </a:extLst>
        </xdr:cNvPr>
        <xdr:cNvSpPr txBox="1"/>
      </xdr:nvSpPr>
      <xdr:spPr>
        <a:xfrm>
          <a:off x="10060853" y="1483444"/>
          <a:ext cx="762000"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B1FB09-84B8-4503-8C10-7C2C6370679D}" type="TxLink">
            <a:rPr lang="en-US" sz="1100" b="1" i="0" u="none" strike="noStrike" kern="1200">
              <a:solidFill>
                <a:srgbClr val="747FA4"/>
              </a:solidFill>
              <a:latin typeface="Aptos Narrow"/>
              <a:ea typeface="+mn-ea"/>
              <a:cs typeface="+mn-cs"/>
            </a:rPr>
            <a:pPr marL="0" indent="0" algn="l" defTabSz="914400" rtl="0" eaLnBrk="1" latinLnBrk="0" hangingPunct="1"/>
            <a:t>Inflow</a:t>
          </a:fld>
          <a:endParaRPr lang="ru-RU" sz="1400" b="1" kern="1200">
            <a:solidFill>
              <a:srgbClr val="747FA4"/>
            </a:solidFill>
            <a:latin typeface="+mn-lt"/>
            <a:ea typeface="+mn-ea"/>
            <a:cs typeface="+mn-cs"/>
          </a:endParaRPr>
        </a:p>
      </xdr:txBody>
    </xdr:sp>
    <xdr:clientData/>
  </xdr:twoCellAnchor>
  <xdr:twoCellAnchor>
    <xdr:from>
      <xdr:col>8</xdr:col>
      <xdr:colOff>110490</xdr:colOff>
      <xdr:row>20</xdr:row>
      <xdr:rowOff>173736</xdr:rowOff>
    </xdr:from>
    <xdr:to>
      <xdr:col>10</xdr:col>
      <xdr:colOff>445770</xdr:colOff>
      <xdr:row>29</xdr:row>
      <xdr:rowOff>82296</xdr:rowOff>
    </xdr:to>
    <xdr:graphicFrame macro="">
      <xdr:nvGraphicFramePr>
        <xdr:cNvPr id="71" name="Chart 70">
          <a:extLst>
            <a:ext uri="{FF2B5EF4-FFF2-40B4-BE49-F238E27FC236}">
              <a16:creationId xmlns:a16="http://schemas.microsoft.com/office/drawing/2014/main" id="{9079C7F6-7697-451F-8CB5-47C2D50F58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483870</xdr:colOff>
      <xdr:row>20</xdr:row>
      <xdr:rowOff>91440</xdr:rowOff>
    </xdr:from>
    <xdr:to>
      <xdr:col>9</xdr:col>
      <xdr:colOff>72390</xdr:colOff>
      <xdr:row>23</xdr:row>
      <xdr:rowOff>91440</xdr:rowOff>
    </xdr:to>
    <xdr:sp macro="" textlink="Processing!D9">
      <xdr:nvSpPr>
        <xdr:cNvPr id="72" name="TextBox 24">
          <a:extLst>
            <a:ext uri="{FF2B5EF4-FFF2-40B4-BE49-F238E27FC236}">
              <a16:creationId xmlns:a16="http://schemas.microsoft.com/office/drawing/2014/main" id="{B09058FD-5003-4B07-82E6-5D3AFA668558}"/>
            </a:ext>
          </a:extLst>
        </xdr:cNvPr>
        <xdr:cNvSpPr txBox="1"/>
      </xdr:nvSpPr>
      <xdr:spPr>
        <a:xfrm>
          <a:off x="4751070" y="3749040"/>
          <a:ext cx="807720" cy="54864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2651D74-1197-4388-B3D3-6A87DEEAD511}" type="TxLink">
            <a:rPr lang="en-US" sz="1400" b="1" kern="1200">
              <a:solidFill>
                <a:srgbClr val="BEFBFF"/>
              </a:solidFill>
              <a:latin typeface="+mn-lt"/>
              <a:ea typeface="+mn-ea"/>
              <a:cs typeface="+mn-cs"/>
            </a:rPr>
            <a:pPr marL="0" indent="0" algn="l" defTabSz="914400" rtl="0" eaLnBrk="1" latinLnBrk="0" hangingPunct="1"/>
            <a:t>Budget</a:t>
          </a:fld>
          <a:endParaRPr lang="ru-RU" sz="1400" b="1" kern="1200">
            <a:solidFill>
              <a:srgbClr val="BEFBFF"/>
            </a:solidFill>
            <a:latin typeface="+mn-lt"/>
            <a:ea typeface="+mn-ea"/>
            <a:cs typeface="+mn-cs"/>
          </a:endParaRPr>
        </a:p>
      </xdr:txBody>
    </xdr:sp>
    <xdr:clientData/>
  </xdr:twoCellAnchor>
  <xdr:twoCellAnchor>
    <xdr:from>
      <xdr:col>8</xdr:col>
      <xdr:colOff>521970</xdr:colOff>
      <xdr:row>23</xdr:row>
      <xdr:rowOff>36576</xdr:rowOff>
    </xdr:from>
    <xdr:to>
      <xdr:col>10</xdr:col>
      <xdr:colOff>34290</xdr:colOff>
      <xdr:row>27</xdr:row>
      <xdr:rowOff>36576</xdr:rowOff>
    </xdr:to>
    <xdr:sp macro="" textlink="">
      <xdr:nvSpPr>
        <xdr:cNvPr id="73" name="Oval 72">
          <a:extLst>
            <a:ext uri="{FF2B5EF4-FFF2-40B4-BE49-F238E27FC236}">
              <a16:creationId xmlns:a16="http://schemas.microsoft.com/office/drawing/2014/main" id="{FD5821D3-FF32-408A-A24B-4E47DA8893E6}"/>
            </a:ext>
          </a:extLst>
        </xdr:cNvPr>
        <xdr:cNvSpPr/>
      </xdr:nvSpPr>
      <xdr:spPr>
        <a:xfrm>
          <a:off x="5398770" y="4242816"/>
          <a:ext cx="731520" cy="731520"/>
        </a:xfrm>
        <a:prstGeom prst="ellipse">
          <a:avLst/>
        </a:prstGeom>
        <a:gradFill>
          <a:gsLst>
            <a:gs pos="73000">
              <a:srgbClr val="011F33"/>
            </a:gs>
            <a:gs pos="0">
              <a:srgbClr val="002841"/>
            </a:gs>
          </a:gsLst>
          <a:path path="circle">
            <a:fillToRect r="100000" b="100000"/>
          </a:path>
        </a:gradFill>
        <a:ln>
          <a:noFill/>
        </a:ln>
        <a:effectLst>
          <a:outerShdw blurRad="190500" dist="25400" sx="105000" sy="105000" algn="ctr" rotWithShape="0">
            <a:srgbClr val="003258">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en-US" sz="1200" kern="1200">
            <a:solidFill>
              <a:srgbClr val="747FA4"/>
            </a:solidFill>
            <a:latin typeface="+mn-lt"/>
            <a:ea typeface="+mn-ea"/>
            <a:cs typeface="+mn-cs"/>
          </a:endParaRPr>
        </a:p>
      </xdr:txBody>
    </xdr:sp>
    <xdr:clientData/>
  </xdr:twoCellAnchor>
  <xdr:twoCellAnchor>
    <xdr:from>
      <xdr:col>11</xdr:col>
      <xdr:colOff>148590</xdr:colOff>
      <xdr:row>20</xdr:row>
      <xdr:rowOff>7620</xdr:rowOff>
    </xdr:from>
    <xdr:to>
      <xdr:col>14</xdr:col>
      <xdr:colOff>605790</xdr:colOff>
      <xdr:row>25</xdr:row>
      <xdr:rowOff>7620</xdr:rowOff>
    </xdr:to>
    <xdr:grpSp>
      <xdr:nvGrpSpPr>
        <xdr:cNvPr id="74" name="Group 73">
          <a:extLst>
            <a:ext uri="{FF2B5EF4-FFF2-40B4-BE49-F238E27FC236}">
              <a16:creationId xmlns:a16="http://schemas.microsoft.com/office/drawing/2014/main" id="{E4E1E265-3C3B-43C5-A88C-2D89EF5300B3}"/>
            </a:ext>
          </a:extLst>
        </xdr:cNvPr>
        <xdr:cNvGrpSpPr/>
      </xdr:nvGrpSpPr>
      <xdr:grpSpPr>
        <a:xfrm>
          <a:off x="6644640" y="3817620"/>
          <a:ext cx="2209800" cy="952500"/>
          <a:chOff x="6896100" y="4450080"/>
          <a:chExt cx="2651760" cy="1006642"/>
        </a:xfrm>
      </xdr:grpSpPr>
      <xdr:sp macro="" textlink="">
        <xdr:nvSpPr>
          <xdr:cNvPr id="75" name="Rectangle: Rounded Corners 74">
            <a:extLst>
              <a:ext uri="{FF2B5EF4-FFF2-40B4-BE49-F238E27FC236}">
                <a16:creationId xmlns:a16="http://schemas.microsoft.com/office/drawing/2014/main" id="{CAD67E46-B088-CCAE-3CD4-0AF2540AF7A4}"/>
              </a:ext>
            </a:extLst>
          </xdr:cNvPr>
          <xdr:cNvSpPr/>
        </xdr:nvSpPr>
        <xdr:spPr>
          <a:xfrm>
            <a:off x="7606265" y="4753459"/>
            <a:ext cx="1909267" cy="50332"/>
          </a:xfrm>
          <a:prstGeom prst="roundRect">
            <a:avLst>
              <a:gd name="adj" fmla="val 50000"/>
            </a:avLst>
          </a:prstGeom>
          <a:gradFill flip="none" rotWithShape="1">
            <a:gsLst>
              <a:gs pos="7000">
                <a:srgbClr val="16BBC9"/>
              </a:gs>
              <a:gs pos="20000">
                <a:srgbClr val="003258"/>
              </a:gs>
            </a:gsLst>
            <a:lin ang="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76" name="Rectangle: Rounded Corners 75">
            <a:extLst>
              <a:ext uri="{FF2B5EF4-FFF2-40B4-BE49-F238E27FC236}">
                <a16:creationId xmlns:a16="http://schemas.microsoft.com/office/drawing/2014/main" id="{EF1C1650-422B-A3D6-C546-754C942DDBD9}"/>
              </a:ext>
            </a:extLst>
          </xdr:cNvPr>
          <xdr:cNvSpPr/>
        </xdr:nvSpPr>
        <xdr:spPr>
          <a:xfrm>
            <a:off x="7606265" y="5102180"/>
            <a:ext cx="1909267" cy="50332"/>
          </a:xfrm>
          <a:prstGeom prst="roundRect">
            <a:avLst>
              <a:gd name="adj" fmla="val 50000"/>
            </a:avLst>
          </a:prstGeom>
          <a:gradFill flip="none" rotWithShape="1">
            <a:gsLst>
              <a:gs pos="7000">
                <a:srgbClr val="29A3FF"/>
              </a:gs>
              <a:gs pos="20000">
                <a:srgbClr val="003258"/>
              </a:gs>
            </a:gsLst>
            <a:lin ang="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aphicFrame macro="">
        <xdr:nvGraphicFramePr>
          <xdr:cNvPr id="77" name="Chart 76">
            <a:extLst>
              <a:ext uri="{FF2B5EF4-FFF2-40B4-BE49-F238E27FC236}">
                <a16:creationId xmlns:a16="http://schemas.microsoft.com/office/drawing/2014/main" id="{0180F006-0FC6-F829-7739-400383ECB6E2}"/>
              </a:ext>
            </a:extLst>
          </xdr:cNvPr>
          <xdr:cNvGraphicFramePr>
            <a:graphicFrameLocks/>
          </xdr:cNvGraphicFramePr>
        </xdr:nvGraphicFramePr>
        <xdr:xfrm>
          <a:off x="6896100" y="4450080"/>
          <a:ext cx="2651760" cy="1006642"/>
        </xdr:xfrm>
        <a:graphic>
          <a:graphicData uri="http://schemas.openxmlformats.org/drawingml/2006/chart">
            <c:chart xmlns:c="http://schemas.openxmlformats.org/drawingml/2006/chart" xmlns:r="http://schemas.openxmlformats.org/officeDocument/2006/relationships" r:id="rId16"/>
          </a:graphicData>
        </a:graphic>
      </xdr:graphicFrame>
    </xdr:grpSp>
    <xdr:clientData/>
  </xdr:twoCellAnchor>
  <xdr:twoCellAnchor>
    <xdr:from>
      <xdr:col>14</xdr:col>
      <xdr:colOff>377190</xdr:colOff>
      <xdr:row>20</xdr:row>
      <xdr:rowOff>171450</xdr:rowOff>
    </xdr:from>
    <xdr:to>
      <xdr:col>15</xdr:col>
      <xdr:colOff>377190</xdr:colOff>
      <xdr:row>22</xdr:row>
      <xdr:rowOff>70250</xdr:rowOff>
    </xdr:to>
    <xdr:sp macro="" textlink="Processing!I10">
      <xdr:nvSpPr>
        <xdr:cNvPr id="78" name="TextBox 24">
          <a:extLst>
            <a:ext uri="{FF2B5EF4-FFF2-40B4-BE49-F238E27FC236}">
              <a16:creationId xmlns:a16="http://schemas.microsoft.com/office/drawing/2014/main" id="{3F57FBAF-4C9A-40C0-8DC7-6AE18C977D06}"/>
            </a:ext>
          </a:extLst>
        </xdr:cNvPr>
        <xdr:cNvSpPr txBox="1"/>
      </xdr:nvSpPr>
      <xdr:spPr>
        <a:xfrm>
          <a:off x="8911590" y="382905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3928D719-02F1-4985-B737-88EA951A44BC}" type="TxLink">
            <a:rPr lang="en-US" sz="1100" b="0" i="0" u="none" strike="noStrike" kern="1200">
              <a:solidFill>
                <a:srgbClr val="747FA4"/>
              </a:solidFill>
              <a:latin typeface="Aptos Narrow"/>
              <a:ea typeface="+mn-ea"/>
              <a:cs typeface="+mn-cs"/>
            </a:rPr>
            <a:pPr marL="0" indent="0" algn="r" defTabSz="914400" rtl="0" eaLnBrk="1" latinLnBrk="0" hangingPunct="1"/>
            <a:t>55%</a:t>
          </a:fld>
          <a:endParaRPr lang="ru-RU" sz="1100" b="0" i="0" u="none" strike="noStrike" kern="1200">
            <a:solidFill>
              <a:srgbClr val="747FA4"/>
            </a:solidFill>
            <a:latin typeface="Aptos Narrow"/>
            <a:ea typeface="+mn-ea"/>
            <a:cs typeface="+mn-cs"/>
          </a:endParaRPr>
        </a:p>
      </xdr:txBody>
    </xdr:sp>
    <xdr:clientData/>
  </xdr:twoCellAnchor>
  <xdr:twoCellAnchor>
    <xdr:from>
      <xdr:col>14</xdr:col>
      <xdr:colOff>377190</xdr:colOff>
      <xdr:row>22</xdr:row>
      <xdr:rowOff>118110</xdr:rowOff>
    </xdr:from>
    <xdr:to>
      <xdr:col>15</xdr:col>
      <xdr:colOff>377190</xdr:colOff>
      <xdr:row>24</xdr:row>
      <xdr:rowOff>16910</xdr:rowOff>
    </xdr:to>
    <xdr:sp macro="" textlink="Processing!I11">
      <xdr:nvSpPr>
        <xdr:cNvPr id="79" name="TextBox 78">
          <a:extLst>
            <a:ext uri="{FF2B5EF4-FFF2-40B4-BE49-F238E27FC236}">
              <a16:creationId xmlns:a16="http://schemas.microsoft.com/office/drawing/2014/main" id="{C62CC5A7-F884-4AA3-8762-9ECB69EB57CF}"/>
            </a:ext>
          </a:extLst>
        </xdr:cNvPr>
        <xdr:cNvSpPr txBox="1"/>
      </xdr:nvSpPr>
      <xdr:spPr>
        <a:xfrm>
          <a:off x="8911590" y="414147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D2F0151-3CB3-4C55-9B2F-EA07778B6CC8}" type="TxLink">
            <a:rPr lang="en-US" sz="1100" b="0" i="0" u="none" strike="noStrike" kern="1200">
              <a:solidFill>
                <a:srgbClr val="747FA4"/>
              </a:solidFill>
              <a:latin typeface="Aptos Narrow"/>
              <a:ea typeface="+mn-ea"/>
              <a:cs typeface="+mn-cs"/>
            </a:rPr>
            <a:pPr marL="0" indent="0" algn="r" defTabSz="914400" rtl="0" eaLnBrk="1" latinLnBrk="0" hangingPunct="1"/>
            <a:t>45%</a:t>
          </a:fld>
          <a:endParaRPr lang="ru-RU" sz="1100" b="0" i="0" u="none" strike="noStrike" kern="1200">
            <a:solidFill>
              <a:srgbClr val="747FA4"/>
            </a:solidFill>
            <a:latin typeface="Aptos Narrow"/>
            <a:ea typeface="+mn-ea"/>
            <a:cs typeface="+mn-cs"/>
          </a:endParaRPr>
        </a:p>
      </xdr:txBody>
    </xdr:sp>
    <xdr:clientData/>
  </xdr:twoCellAnchor>
  <xdr:twoCellAnchor>
    <xdr:from>
      <xdr:col>11</xdr:col>
      <xdr:colOff>133350</xdr:colOff>
      <xdr:row>24</xdr:row>
      <xdr:rowOff>83820</xdr:rowOff>
    </xdr:from>
    <xdr:to>
      <xdr:col>12</xdr:col>
      <xdr:colOff>163830</xdr:colOff>
      <xdr:row>25</xdr:row>
      <xdr:rowOff>140150</xdr:rowOff>
    </xdr:to>
    <xdr:sp macro="" textlink="Processing!D10">
      <xdr:nvSpPr>
        <xdr:cNvPr id="80" name="TextBox 20">
          <a:extLst>
            <a:ext uri="{FF2B5EF4-FFF2-40B4-BE49-F238E27FC236}">
              <a16:creationId xmlns:a16="http://schemas.microsoft.com/office/drawing/2014/main" id="{22EC21F5-FF2B-46D6-A6F0-526E6146AAB8}"/>
            </a:ext>
          </a:extLst>
        </xdr:cNvPr>
        <xdr:cNvSpPr txBox="1"/>
      </xdr:nvSpPr>
      <xdr:spPr>
        <a:xfrm>
          <a:off x="6838950" y="447294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2E5309A-F003-4D20-99AD-D0757B8ECAC0}" type="TxLink">
            <a:rPr lang="en-US" sz="900" b="0" i="0" u="none" strike="noStrike" kern="1200">
              <a:solidFill>
                <a:srgbClr val="747FA4"/>
              </a:solidFill>
              <a:latin typeface="Aptos Narrow"/>
              <a:ea typeface="+mn-ea"/>
              <a:cs typeface="+mn-cs"/>
            </a:rPr>
            <a:pPr marL="0" indent="0" algn="l" defTabSz="914400" rtl="0" eaLnBrk="1" latinLnBrk="0" hangingPunct="1"/>
            <a:t>Needs</a:t>
          </a:fld>
          <a:endParaRPr lang="ru-RU" sz="900" b="0" i="0" u="none" strike="noStrike" kern="1200">
            <a:solidFill>
              <a:srgbClr val="747FA4"/>
            </a:solidFill>
            <a:latin typeface="Aptos Narrow"/>
            <a:ea typeface="+mn-ea"/>
            <a:cs typeface="+mn-cs"/>
          </a:endParaRPr>
        </a:p>
      </xdr:txBody>
    </xdr:sp>
    <xdr:clientData/>
  </xdr:twoCellAnchor>
  <xdr:twoCellAnchor>
    <xdr:from>
      <xdr:col>11</xdr:col>
      <xdr:colOff>133350</xdr:colOff>
      <xdr:row>25</xdr:row>
      <xdr:rowOff>102150</xdr:rowOff>
    </xdr:from>
    <xdr:to>
      <xdr:col>12</xdr:col>
      <xdr:colOff>163830</xdr:colOff>
      <xdr:row>26</xdr:row>
      <xdr:rowOff>158480</xdr:rowOff>
    </xdr:to>
    <xdr:sp macro="" textlink="Processing!D11">
      <xdr:nvSpPr>
        <xdr:cNvPr id="81" name="TextBox 20">
          <a:extLst>
            <a:ext uri="{FF2B5EF4-FFF2-40B4-BE49-F238E27FC236}">
              <a16:creationId xmlns:a16="http://schemas.microsoft.com/office/drawing/2014/main" id="{7619D61F-079E-480D-9A2A-5629CC54829E}"/>
            </a:ext>
          </a:extLst>
        </xdr:cNvPr>
        <xdr:cNvSpPr txBox="1"/>
      </xdr:nvSpPr>
      <xdr:spPr>
        <a:xfrm>
          <a:off x="6838950" y="467415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5077445C-810E-4526-8F61-9A7147D1B69C}" type="TxLink">
            <a:rPr lang="en-US" sz="900" b="0" i="0" u="none" strike="noStrike" kern="1200">
              <a:solidFill>
                <a:srgbClr val="747FA4"/>
              </a:solidFill>
              <a:latin typeface="Aptos Narrow"/>
              <a:ea typeface="+mn-ea"/>
              <a:cs typeface="+mn-cs"/>
            </a:rPr>
            <a:pPr marL="0" indent="0" algn="l" defTabSz="914400" rtl="0" eaLnBrk="1" latinLnBrk="0" hangingPunct="1"/>
            <a:t>Savings</a:t>
          </a:fld>
          <a:endParaRPr lang="ru-RU" sz="900" b="0" i="0" u="none" strike="noStrike" kern="1200">
            <a:solidFill>
              <a:srgbClr val="747FA4"/>
            </a:solidFill>
            <a:latin typeface="Aptos Narrow"/>
            <a:ea typeface="+mn-ea"/>
            <a:cs typeface="+mn-cs"/>
          </a:endParaRPr>
        </a:p>
      </xdr:txBody>
    </xdr:sp>
    <xdr:clientData/>
  </xdr:twoCellAnchor>
  <xdr:twoCellAnchor>
    <xdr:from>
      <xdr:col>11</xdr:col>
      <xdr:colOff>133350</xdr:colOff>
      <xdr:row>26</xdr:row>
      <xdr:rowOff>136561</xdr:rowOff>
    </xdr:from>
    <xdr:to>
      <xdr:col>12</xdr:col>
      <xdr:colOff>163830</xdr:colOff>
      <xdr:row>28</xdr:row>
      <xdr:rowOff>10011</xdr:rowOff>
    </xdr:to>
    <xdr:sp macro="" textlink="Processing!D12">
      <xdr:nvSpPr>
        <xdr:cNvPr id="82" name="TextBox 20">
          <a:extLst>
            <a:ext uri="{FF2B5EF4-FFF2-40B4-BE49-F238E27FC236}">
              <a16:creationId xmlns:a16="http://schemas.microsoft.com/office/drawing/2014/main" id="{93F9E532-B44C-4762-9A07-F77B235AF16F}"/>
            </a:ext>
          </a:extLst>
        </xdr:cNvPr>
        <xdr:cNvSpPr txBox="1"/>
      </xdr:nvSpPr>
      <xdr:spPr>
        <a:xfrm>
          <a:off x="6838950" y="489144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9CBDABC-5EBC-49EC-A866-D4DDBE037CF3}" type="TxLink">
            <a:rPr lang="en-US" sz="900" b="0" i="0" u="none" strike="noStrike" kern="1200">
              <a:solidFill>
                <a:srgbClr val="747FA4"/>
              </a:solidFill>
              <a:latin typeface="Aptos Narrow"/>
              <a:ea typeface="+mn-ea"/>
              <a:cs typeface="+mn-cs"/>
            </a:rPr>
            <a:pPr marL="0" indent="0" algn="l" defTabSz="914400" rtl="0" eaLnBrk="1" latinLnBrk="0" hangingPunct="1"/>
            <a:t>Goal</a:t>
          </a:fld>
          <a:endParaRPr lang="ru-RU" sz="900" b="0" i="0" u="none" strike="noStrike" kern="1200">
            <a:solidFill>
              <a:srgbClr val="747FA4"/>
            </a:solidFill>
            <a:latin typeface="Aptos Narrow"/>
            <a:ea typeface="+mn-ea"/>
            <a:cs typeface="+mn-cs"/>
          </a:endParaRPr>
        </a:p>
      </xdr:txBody>
    </xdr:sp>
    <xdr:clientData/>
  </xdr:twoCellAnchor>
  <xdr:twoCellAnchor>
    <xdr:from>
      <xdr:col>11</xdr:col>
      <xdr:colOff>133350</xdr:colOff>
      <xdr:row>27</xdr:row>
      <xdr:rowOff>170972</xdr:rowOff>
    </xdr:from>
    <xdr:to>
      <xdr:col>12</xdr:col>
      <xdr:colOff>163830</xdr:colOff>
      <xdr:row>29</xdr:row>
      <xdr:rowOff>44422</xdr:rowOff>
    </xdr:to>
    <xdr:sp macro="" textlink="Processing!D13">
      <xdr:nvSpPr>
        <xdr:cNvPr id="83" name="TextBox 20">
          <a:extLst>
            <a:ext uri="{FF2B5EF4-FFF2-40B4-BE49-F238E27FC236}">
              <a16:creationId xmlns:a16="http://schemas.microsoft.com/office/drawing/2014/main" id="{FE11EB0E-2E08-42B5-B4C7-09FF78DA57BF}"/>
            </a:ext>
          </a:extLst>
        </xdr:cNvPr>
        <xdr:cNvSpPr txBox="1"/>
      </xdr:nvSpPr>
      <xdr:spPr>
        <a:xfrm>
          <a:off x="6838950" y="510873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B0AEE21-E478-4FE4-A7B8-502266C96D51}" type="TxLink">
            <a:rPr lang="en-US" sz="900" b="0" i="0" u="none" strike="noStrike" kern="1200">
              <a:solidFill>
                <a:srgbClr val="747FA4"/>
              </a:solidFill>
              <a:latin typeface="Aptos Narrow"/>
              <a:ea typeface="+mn-ea"/>
              <a:cs typeface="+mn-cs"/>
            </a:rPr>
            <a:pPr marL="0" indent="0" algn="l" defTabSz="914400" rtl="0" eaLnBrk="1" latinLnBrk="0" hangingPunct="1"/>
            <a:t>Debts</a:t>
          </a:fld>
          <a:endParaRPr lang="ru-RU" sz="900" b="0" i="0" u="none" strike="noStrike" kern="1200">
            <a:solidFill>
              <a:srgbClr val="747FA4"/>
            </a:solidFill>
            <a:latin typeface="Aptos Narrow"/>
            <a:ea typeface="+mn-ea"/>
            <a:cs typeface="+mn-cs"/>
          </a:endParaRPr>
        </a:p>
      </xdr:txBody>
    </xdr:sp>
    <xdr:clientData/>
  </xdr:twoCellAnchor>
  <xdr:twoCellAnchor>
    <xdr:from>
      <xdr:col>10</xdr:col>
      <xdr:colOff>384809</xdr:colOff>
      <xdr:row>20</xdr:row>
      <xdr:rowOff>129539</xdr:rowOff>
    </xdr:from>
    <xdr:to>
      <xdr:col>11</xdr:col>
      <xdr:colOff>140969</xdr:colOff>
      <xdr:row>22</xdr:row>
      <xdr:rowOff>38099</xdr:rowOff>
    </xdr:to>
    <xdr:sp macro="" textlink="">
      <xdr:nvSpPr>
        <xdr:cNvPr id="84" name="Rectangle: Rounded Corners 83">
          <a:extLst>
            <a:ext uri="{FF2B5EF4-FFF2-40B4-BE49-F238E27FC236}">
              <a16:creationId xmlns:a16="http://schemas.microsoft.com/office/drawing/2014/main" id="{439ECC9E-5113-422B-8048-CAE6B39EC986}"/>
            </a:ext>
          </a:extLst>
        </xdr:cNvPr>
        <xdr:cNvSpPr/>
      </xdr:nvSpPr>
      <xdr:spPr>
        <a:xfrm>
          <a:off x="6480809" y="3787139"/>
          <a:ext cx="365760" cy="274320"/>
        </a:xfrm>
        <a:prstGeom prst="roundRect">
          <a:avLst>
            <a:gd name="adj" fmla="val 34849"/>
          </a:avLst>
        </a:prstGeom>
        <a:gradFill>
          <a:gsLst>
            <a:gs pos="73000">
              <a:srgbClr val="011F33"/>
            </a:gs>
            <a:gs pos="0">
              <a:srgbClr val="002841"/>
            </a:gs>
          </a:gsLst>
          <a:path path="circle">
            <a:fillToRect r="100000" b="100000"/>
          </a:path>
        </a:gradFill>
        <a:ln w="6350">
          <a:gradFill>
            <a:gsLst>
              <a:gs pos="0">
                <a:srgbClr val="004679"/>
              </a:gs>
              <a:gs pos="83000">
                <a:srgbClr val="011F33"/>
              </a:gs>
            </a:gsLst>
            <a:lin ang="2700000" scaled="0"/>
          </a:gradFill>
        </a:ln>
        <a:effectLst>
          <a:outerShdw blurRad="50800" dist="38100" dir="2700000" algn="tl" rotWithShape="0">
            <a:srgbClr val="004679">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10</xdr:col>
      <xdr:colOff>384809</xdr:colOff>
      <xdr:row>22</xdr:row>
      <xdr:rowOff>137483</xdr:rowOff>
    </xdr:from>
    <xdr:to>
      <xdr:col>11</xdr:col>
      <xdr:colOff>140969</xdr:colOff>
      <xdr:row>24</xdr:row>
      <xdr:rowOff>46043</xdr:rowOff>
    </xdr:to>
    <xdr:sp macro="" textlink="">
      <xdr:nvSpPr>
        <xdr:cNvPr id="85" name="Rectangle: Rounded Corners 84">
          <a:extLst>
            <a:ext uri="{FF2B5EF4-FFF2-40B4-BE49-F238E27FC236}">
              <a16:creationId xmlns:a16="http://schemas.microsoft.com/office/drawing/2014/main" id="{C5B38AA3-9AC5-4A7B-9132-87CBA24CFA47}"/>
            </a:ext>
          </a:extLst>
        </xdr:cNvPr>
        <xdr:cNvSpPr/>
      </xdr:nvSpPr>
      <xdr:spPr>
        <a:xfrm>
          <a:off x="6480809" y="4160843"/>
          <a:ext cx="365760" cy="274320"/>
        </a:xfrm>
        <a:prstGeom prst="roundRect">
          <a:avLst>
            <a:gd name="adj" fmla="val 34849"/>
          </a:avLst>
        </a:prstGeom>
        <a:gradFill>
          <a:gsLst>
            <a:gs pos="73000">
              <a:srgbClr val="011F33"/>
            </a:gs>
            <a:gs pos="0">
              <a:srgbClr val="002841"/>
            </a:gs>
          </a:gsLst>
          <a:path path="circle">
            <a:fillToRect r="100000" b="100000"/>
          </a:path>
        </a:gradFill>
        <a:ln w="6350">
          <a:gradFill>
            <a:gsLst>
              <a:gs pos="0">
                <a:srgbClr val="004679"/>
              </a:gs>
              <a:gs pos="83000">
                <a:srgbClr val="011F33"/>
              </a:gs>
            </a:gsLst>
            <a:lin ang="2700000" scaled="0"/>
          </a:gradFill>
        </a:ln>
        <a:effectLst>
          <a:outerShdw blurRad="50800" dist="38100" dir="2700000" algn="tl" rotWithShape="0">
            <a:srgbClr val="004679">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ru-RU" sz="1100">
            <a:solidFill>
              <a:schemeClr val="lt1"/>
            </a:solidFill>
            <a:latin typeface="+mn-lt"/>
            <a:ea typeface="+mn-ea"/>
            <a:cs typeface="+mn-cs"/>
          </a:endParaRPr>
        </a:p>
      </xdr:txBody>
    </xdr:sp>
    <xdr:clientData/>
  </xdr:twoCellAnchor>
  <xdr:twoCellAnchor>
    <xdr:from>
      <xdr:col>12</xdr:col>
      <xdr:colOff>26670</xdr:colOff>
      <xdr:row>24</xdr:row>
      <xdr:rowOff>83820</xdr:rowOff>
    </xdr:from>
    <xdr:to>
      <xdr:col>13</xdr:col>
      <xdr:colOff>57150</xdr:colOff>
      <xdr:row>25</xdr:row>
      <xdr:rowOff>140150</xdr:rowOff>
    </xdr:to>
    <xdr:sp macro="" textlink="Processing!E10">
      <xdr:nvSpPr>
        <xdr:cNvPr id="86" name="TextBox 20">
          <a:extLst>
            <a:ext uri="{FF2B5EF4-FFF2-40B4-BE49-F238E27FC236}">
              <a16:creationId xmlns:a16="http://schemas.microsoft.com/office/drawing/2014/main" id="{6CFCB80A-A9AB-42C5-B325-421041A8F4FE}"/>
            </a:ext>
          </a:extLst>
        </xdr:cNvPr>
        <xdr:cNvSpPr txBox="1"/>
      </xdr:nvSpPr>
      <xdr:spPr>
        <a:xfrm>
          <a:off x="7341870" y="447294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498E75CA-C551-4F75-A0BC-818511235B09}" type="TxLink">
            <a:rPr lang="en-US" sz="900" b="0" i="0" u="none" strike="noStrike" kern="1200">
              <a:solidFill>
                <a:srgbClr val="747FA4"/>
              </a:solidFill>
              <a:latin typeface="Aptos Narrow"/>
              <a:ea typeface="+mn-ea"/>
              <a:cs typeface="+mn-cs"/>
            </a:rPr>
            <a:pPr marL="0" indent="0" algn="ctr" defTabSz="914400" rtl="0" eaLnBrk="1" latinLnBrk="0" hangingPunct="1"/>
            <a:t>31%</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26670</xdr:colOff>
      <xdr:row>25</xdr:row>
      <xdr:rowOff>102150</xdr:rowOff>
    </xdr:from>
    <xdr:to>
      <xdr:col>13</xdr:col>
      <xdr:colOff>57150</xdr:colOff>
      <xdr:row>26</xdr:row>
      <xdr:rowOff>158480</xdr:rowOff>
    </xdr:to>
    <xdr:sp macro="" textlink="Processing!E11">
      <xdr:nvSpPr>
        <xdr:cNvPr id="87" name="TextBox 20">
          <a:extLst>
            <a:ext uri="{FF2B5EF4-FFF2-40B4-BE49-F238E27FC236}">
              <a16:creationId xmlns:a16="http://schemas.microsoft.com/office/drawing/2014/main" id="{2D646711-9023-44C7-AC5A-80B3CAB72CE1}"/>
            </a:ext>
          </a:extLst>
        </xdr:cNvPr>
        <xdr:cNvSpPr txBox="1"/>
      </xdr:nvSpPr>
      <xdr:spPr>
        <a:xfrm>
          <a:off x="7341870" y="467415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0FA7CB31-DD56-46A6-97E1-151BA318091F}" type="TxLink">
            <a:rPr lang="en-US" sz="900" b="0" i="0" u="none" strike="noStrike" kern="1200">
              <a:solidFill>
                <a:srgbClr val="747FA4"/>
              </a:solidFill>
              <a:latin typeface="Aptos Narrow"/>
              <a:ea typeface="+mn-ea"/>
              <a:cs typeface="+mn-cs"/>
            </a:rPr>
            <a:pPr marL="0" indent="0" algn="ctr" defTabSz="914400" rtl="0" eaLnBrk="1" latinLnBrk="0" hangingPunct="1"/>
            <a:t>20%</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26670</xdr:colOff>
      <xdr:row>26</xdr:row>
      <xdr:rowOff>136561</xdr:rowOff>
    </xdr:from>
    <xdr:to>
      <xdr:col>13</xdr:col>
      <xdr:colOff>57150</xdr:colOff>
      <xdr:row>28</xdr:row>
      <xdr:rowOff>10011</xdr:rowOff>
    </xdr:to>
    <xdr:sp macro="" textlink="Processing!E12">
      <xdr:nvSpPr>
        <xdr:cNvPr id="88" name="TextBox 20">
          <a:extLst>
            <a:ext uri="{FF2B5EF4-FFF2-40B4-BE49-F238E27FC236}">
              <a16:creationId xmlns:a16="http://schemas.microsoft.com/office/drawing/2014/main" id="{8CDC8DD8-05B8-45A2-9295-90555F3C3AC0}"/>
            </a:ext>
          </a:extLst>
        </xdr:cNvPr>
        <xdr:cNvSpPr txBox="1"/>
      </xdr:nvSpPr>
      <xdr:spPr>
        <a:xfrm>
          <a:off x="7341870" y="489144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8F692C56-CE24-45F8-A3AE-6643567C557E}" type="TxLink">
            <a:rPr lang="en-US" sz="900" b="0" i="0" u="none" strike="noStrike" kern="1200">
              <a:solidFill>
                <a:srgbClr val="747FA4"/>
              </a:solidFill>
              <a:latin typeface="Aptos Narrow"/>
              <a:ea typeface="+mn-ea"/>
              <a:cs typeface="+mn-cs"/>
            </a:rPr>
            <a:pPr marL="0" indent="0" algn="ctr" defTabSz="914400" rtl="0" eaLnBrk="1" latinLnBrk="0" hangingPunct="1"/>
            <a:t>25%</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26670</xdr:colOff>
      <xdr:row>27</xdr:row>
      <xdr:rowOff>170972</xdr:rowOff>
    </xdr:from>
    <xdr:to>
      <xdr:col>13</xdr:col>
      <xdr:colOff>57150</xdr:colOff>
      <xdr:row>29</xdr:row>
      <xdr:rowOff>44422</xdr:rowOff>
    </xdr:to>
    <xdr:sp macro="" textlink="Processing!E13">
      <xdr:nvSpPr>
        <xdr:cNvPr id="89" name="TextBox 20">
          <a:extLst>
            <a:ext uri="{FF2B5EF4-FFF2-40B4-BE49-F238E27FC236}">
              <a16:creationId xmlns:a16="http://schemas.microsoft.com/office/drawing/2014/main" id="{0502F972-FBE4-4174-BBE0-556A6E9AAD9A}"/>
            </a:ext>
          </a:extLst>
        </xdr:cNvPr>
        <xdr:cNvSpPr txBox="1"/>
      </xdr:nvSpPr>
      <xdr:spPr>
        <a:xfrm>
          <a:off x="7341870" y="510873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DCB6B53A-DFBE-447C-8B85-B72EDD361276}" type="TxLink">
            <a:rPr lang="en-US" sz="900" b="0" i="0" u="none" strike="noStrike" kern="1200">
              <a:solidFill>
                <a:srgbClr val="747FA4"/>
              </a:solidFill>
              <a:latin typeface="Aptos Narrow"/>
              <a:ea typeface="+mn-ea"/>
              <a:cs typeface="+mn-cs"/>
            </a:rPr>
            <a:pPr marL="0" indent="0" algn="ctr" defTabSz="914400" rtl="0" eaLnBrk="1" latinLnBrk="0" hangingPunct="1"/>
            <a:t>24%</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529590</xdr:colOff>
      <xdr:row>24</xdr:row>
      <xdr:rowOff>83820</xdr:rowOff>
    </xdr:from>
    <xdr:to>
      <xdr:col>13</xdr:col>
      <xdr:colOff>560070</xdr:colOff>
      <xdr:row>25</xdr:row>
      <xdr:rowOff>140150</xdr:rowOff>
    </xdr:to>
    <xdr:sp macro="" textlink="Processing!F10">
      <xdr:nvSpPr>
        <xdr:cNvPr id="90" name="TextBox 20">
          <a:extLst>
            <a:ext uri="{FF2B5EF4-FFF2-40B4-BE49-F238E27FC236}">
              <a16:creationId xmlns:a16="http://schemas.microsoft.com/office/drawing/2014/main" id="{F4386A72-CB88-4E8B-83DB-96CE0E42117B}"/>
            </a:ext>
          </a:extLst>
        </xdr:cNvPr>
        <xdr:cNvSpPr txBox="1"/>
      </xdr:nvSpPr>
      <xdr:spPr>
        <a:xfrm>
          <a:off x="7844790" y="447294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1AD85183-709D-4241-ABBE-2C771D909467}" type="TxLink">
            <a:rPr lang="en-US" sz="900" b="0" i="0" u="none" strike="noStrike" kern="1200">
              <a:solidFill>
                <a:srgbClr val="747FA4"/>
              </a:solidFill>
              <a:latin typeface="Aptos Narrow"/>
              <a:ea typeface="+mn-ea"/>
              <a:cs typeface="+mn-cs"/>
            </a:rPr>
            <a:pPr marL="0" indent="0" algn="r" defTabSz="914400" rtl="0" eaLnBrk="1" latinLnBrk="0" hangingPunct="1"/>
            <a:t> $5,495 </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529590</xdr:colOff>
      <xdr:row>25</xdr:row>
      <xdr:rowOff>102150</xdr:rowOff>
    </xdr:from>
    <xdr:to>
      <xdr:col>13</xdr:col>
      <xdr:colOff>560070</xdr:colOff>
      <xdr:row>26</xdr:row>
      <xdr:rowOff>158480</xdr:rowOff>
    </xdr:to>
    <xdr:sp macro="" textlink="Processing!F11">
      <xdr:nvSpPr>
        <xdr:cNvPr id="91" name="TextBox 20">
          <a:extLst>
            <a:ext uri="{FF2B5EF4-FFF2-40B4-BE49-F238E27FC236}">
              <a16:creationId xmlns:a16="http://schemas.microsoft.com/office/drawing/2014/main" id="{EAB03213-A2C2-4D1B-8FD0-622A7F2908CE}"/>
            </a:ext>
          </a:extLst>
        </xdr:cNvPr>
        <xdr:cNvSpPr txBox="1"/>
      </xdr:nvSpPr>
      <xdr:spPr>
        <a:xfrm>
          <a:off x="7844790" y="467415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43000DDD-B619-4274-A59D-E1197F81BA5B}" type="TxLink">
            <a:rPr lang="en-US" sz="900" b="0" i="0" u="none" strike="noStrike" kern="1200">
              <a:solidFill>
                <a:srgbClr val="747FA4"/>
              </a:solidFill>
              <a:latin typeface="Aptos Narrow"/>
              <a:ea typeface="+mn-ea"/>
              <a:cs typeface="+mn-cs"/>
            </a:rPr>
            <a:pPr marL="0" indent="0" algn="r" defTabSz="914400" rtl="0" eaLnBrk="1" latinLnBrk="0" hangingPunct="1"/>
            <a:t> $3,592 </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529590</xdr:colOff>
      <xdr:row>26</xdr:row>
      <xdr:rowOff>136561</xdr:rowOff>
    </xdr:from>
    <xdr:to>
      <xdr:col>13</xdr:col>
      <xdr:colOff>560070</xdr:colOff>
      <xdr:row>28</xdr:row>
      <xdr:rowOff>10011</xdr:rowOff>
    </xdr:to>
    <xdr:sp macro="" textlink="Processing!F12">
      <xdr:nvSpPr>
        <xdr:cNvPr id="92" name="TextBox 20">
          <a:extLst>
            <a:ext uri="{FF2B5EF4-FFF2-40B4-BE49-F238E27FC236}">
              <a16:creationId xmlns:a16="http://schemas.microsoft.com/office/drawing/2014/main" id="{6160B271-8507-48BC-AAEB-2815F5C8B24A}"/>
            </a:ext>
          </a:extLst>
        </xdr:cNvPr>
        <xdr:cNvSpPr txBox="1"/>
      </xdr:nvSpPr>
      <xdr:spPr>
        <a:xfrm>
          <a:off x="7844790" y="489144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19656CB-1C6D-4B14-88C7-09F5C7F28DD3}" type="TxLink">
            <a:rPr lang="en-US" sz="900" b="0" i="0" u="none" strike="noStrike" kern="1200">
              <a:solidFill>
                <a:srgbClr val="747FA4"/>
              </a:solidFill>
              <a:latin typeface="Aptos Narrow"/>
              <a:ea typeface="+mn-ea"/>
              <a:cs typeface="+mn-cs"/>
            </a:rPr>
            <a:pPr marL="0" indent="0" algn="r" defTabSz="914400" rtl="0" eaLnBrk="1" latinLnBrk="0" hangingPunct="1"/>
            <a:t> $4,500 </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529590</xdr:colOff>
      <xdr:row>27</xdr:row>
      <xdr:rowOff>170972</xdr:rowOff>
    </xdr:from>
    <xdr:to>
      <xdr:col>13</xdr:col>
      <xdr:colOff>560070</xdr:colOff>
      <xdr:row>29</xdr:row>
      <xdr:rowOff>44422</xdr:rowOff>
    </xdr:to>
    <xdr:sp macro="" textlink="Processing!F13">
      <xdr:nvSpPr>
        <xdr:cNvPr id="93" name="TextBox 20">
          <a:extLst>
            <a:ext uri="{FF2B5EF4-FFF2-40B4-BE49-F238E27FC236}">
              <a16:creationId xmlns:a16="http://schemas.microsoft.com/office/drawing/2014/main" id="{4C9FBC2F-28E8-456B-B3AF-C210F39C7DE2}"/>
            </a:ext>
          </a:extLst>
        </xdr:cNvPr>
        <xdr:cNvSpPr txBox="1"/>
      </xdr:nvSpPr>
      <xdr:spPr>
        <a:xfrm>
          <a:off x="7844790" y="510873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3C64B4BA-43AB-47FF-B2B1-33004BDA7C6A}" type="TxLink">
            <a:rPr lang="en-US" sz="900" b="0" i="0" u="none" strike="noStrike" kern="1200">
              <a:solidFill>
                <a:srgbClr val="747FA4"/>
              </a:solidFill>
              <a:latin typeface="Aptos Narrow"/>
              <a:ea typeface="+mn-ea"/>
              <a:cs typeface="+mn-cs"/>
            </a:rPr>
            <a:pPr marL="0" indent="0" algn="r" defTabSz="914400" rtl="0" eaLnBrk="1" latinLnBrk="0" hangingPunct="1"/>
            <a:t> $4,374 </a:t>
          </a:fld>
          <a:endParaRPr lang="ru-RU" sz="900" b="0" i="0" u="none" strike="noStrike" kern="1200">
            <a:solidFill>
              <a:srgbClr val="747FA4"/>
            </a:solidFill>
            <a:latin typeface="Aptos Narrow"/>
            <a:ea typeface="+mn-ea"/>
            <a:cs typeface="+mn-cs"/>
          </a:endParaRPr>
        </a:p>
      </xdr:txBody>
    </xdr:sp>
    <xdr:clientData/>
  </xdr:twoCellAnchor>
  <xdr:twoCellAnchor>
    <xdr:from>
      <xdr:col>14</xdr:col>
      <xdr:colOff>57148</xdr:colOff>
      <xdr:row>24</xdr:row>
      <xdr:rowOff>144780</xdr:rowOff>
    </xdr:from>
    <xdr:to>
      <xdr:col>15</xdr:col>
      <xdr:colOff>361948</xdr:colOff>
      <xdr:row>28</xdr:row>
      <xdr:rowOff>167640</xdr:rowOff>
    </xdr:to>
    <xdr:sp macro="" textlink="Processing!E15">
      <xdr:nvSpPr>
        <xdr:cNvPr id="94" name="Rectangle: Rounded Corners 93">
          <a:extLst>
            <a:ext uri="{FF2B5EF4-FFF2-40B4-BE49-F238E27FC236}">
              <a16:creationId xmlns:a16="http://schemas.microsoft.com/office/drawing/2014/main" id="{A1FB3ECB-08B4-4F98-AE01-BB5C6AAC6F7E}"/>
            </a:ext>
          </a:extLst>
        </xdr:cNvPr>
        <xdr:cNvSpPr/>
      </xdr:nvSpPr>
      <xdr:spPr>
        <a:xfrm>
          <a:off x="8591548" y="4533900"/>
          <a:ext cx="914400" cy="754380"/>
        </a:xfrm>
        <a:prstGeom prst="roundRect">
          <a:avLst>
            <a:gd name="adj" fmla="val 17677"/>
          </a:avLst>
        </a:prstGeom>
        <a:gradFill>
          <a:gsLst>
            <a:gs pos="73000">
              <a:srgbClr val="011F33"/>
            </a:gs>
            <a:gs pos="0">
              <a:srgbClr val="002841"/>
            </a:gs>
          </a:gsLst>
          <a:path path="circle">
            <a:fillToRect r="100000" b="100000"/>
          </a:path>
        </a:gradFill>
        <a:ln w="9525">
          <a:gradFill>
            <a:gsLst>
              <a:gs pos="0">
                <a:srgbClr val="004679"/>
              </a:gs>
              <a:gs pos="74000">
                <a:srgbClr val="011F33"/>
              </a:gs>
            </a:gsLst>
            <a:lin ang="2700000" scaled="0"/>
          </a:gradFill>
        </a:ln>
        <a:effectLst>
          <a:outerShdw blurRad="127000" dist="25400" dir="2700000" algn="tl" rotWithShape="0">
            <a:srgbClr val="003258">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algn="ctr"/>
          <a:fld id="{5D43211B-0796-4FA0-B971-74B790C103E3}" type="TxLink">
            <a:rPr lang="en-US" sz="1100" b="0" i="0" u="none" strike="noStrike">
              <a:solidFill>
                <a:srgbClr val="747FA4"/>
              </a:solidFill>
              <a:latin typeface="Aptos Narrow"/>
            </a:rPr>
            <a:pPr algn="ctr"/>
            <a:t>Balance</a:t>
          </a:fld>
          <a:endParaRPr lang="ru-RU" sz="1100">
            <a:solidFill>
              <a:srgbClr val="747FA4"/>
            </a:solidFill>
          </a:endParaRPr>
        </a:p>
      </xdr:txBody>
    </xdr:sp>
    <xdr:clientData/>
  </xdr:twoCellAnchor>
  <xdr:twoCellAnchor>
    <xdr:from>
      <xdr:col>8</xdr:col>
      <xdr:colOff>446904</xdr:colOff>
      <xdr:row>24</xdr:row>
      <xdr:rowOff>63708</xdr:rowOff>
    </xdr:from>
    <xdr:to>
      <xdr:col>10</xdr:col>
      <xdr:colOff>109357</xdr:colOff>
      <xdr:row>26</xdr:row>
      <xdr:rowOff>9444</xdr:rowOff>
    </xdr:to>
    <xdr:sp macro="" textlink="Processing!F14">
      <xdr:nvSpPr>
        <xdr:cNvPr id="95" name="TextBox 20">
          <a:extLst>
            <a:ext uri="{FF2B5EF4-FFF2-40B4-BE49-F238E27FC236}">
              <a16:creationId xmlns:a16="http://schemas.microsoft.com/office/drawing/2014/main" id="{657D8C3B-CE99-4A58-8DF7-F618D69F3376}"/>
            </a:ext>
          </a:extLst>
        </xdr:cNvPr>
        <xdr:cNvSpPr txBox="1"/>
      </xdr:nvSpPr>
      <xdr:spPr>
        <a:xfrm>
          <a:off x="5323704" y="4452828"/>
          <a:ext cx="881653"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6BB8AA86-5EFC-46C7-9164-8331BD166A9C}" type="TxLink">
            <a:rPr lang="en-US" sz="1400" b="1" i="0" u="none" strike="noStrike" kern="1200">
              <a:solidFill>
                <a:srgbClr val="BEFBFF"/>
              </a:solidFill>
              <a:latin typeface="Aptos Narrow"/>
              <a:ea typeface="+mn-ea"/>
              <a:cs typeface="+mn-cs"/>
            </a:rPr>
            <a:pPr marL="0" indent="0" algn="ctr" defTabSz="914400" rtl="0" eaLnBrk="1" latinLnBrk="0" hangingPunct="1"/>
            <a:t>$18.0k</a:t>
          </a:fld>
          <a:endParaRPr lang="ru-RU" sz="1400" b="1" i="0" u="none" strike="noStrike" kern="1200">
            <a:solidFill>
              <a:srgbClr val="BEFBFF"/>
            </a:solidFill>
            <a:latin typeface="Aptos Narrow"/>
            <a:ea typeface="+mn-ea"/>
            <a:cs typeface="+mn-cs"/>
          </a:endParaRPr>
        </a:p>
      </xdr:txBody>
    </xdr:sp>
    <xdr:clientData/>
  </xdr:twoCellAnchor>
  <xdr:twoCellAnchor>
    <xdr:from>
      <xdr:col>13</xdr:col>
      <xdr:colOff>560068</xdr:colOff>
      <xdr:row>25</xdr:row>
      <xdr:rowOff>91440</xdr:rowOff>
    </xdr:from>
    <xdr:to>
      <xdr:col>15</xdr:col>
      <xdr:colOff>407668</xdr:colOff>
      <xdr:row>27</xdr:row>
      <xdr:rowOff>99757</xdr:rowOff>
    </xdr:to>
    <xdr:sp macro="" textlink="Processing!F15">
      <xdr:nvSpPr>
        <xdr:cNvPr id="96" name="TextBox 20">
          <a:extLst>
            <a:ext uri="{FF2B5EF4-FFF2-40B4-BE49-F238E27FC236}">
              <a16:creationId xmlns:a16="http://schemas.microsoft.com/office/drawing/2014/main" id="{4D731ABD-037E-4C14-8B9E-F3F957F077E5}"/>
            </a:ext>
          </a:extLst>
        </xdr:cNvPr>
        <xdr:cNvSpPr txBox="1"/>
      </xdr:nvSpPr>
      <xdr:spPr>
        <a:xfrm>
          <a:off x="8484868" y="4663440"/>
          <a:ext cx="106680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88752FE9-B576-48E8-9330-EB4C48F6B79B}" type="TxLink">
            <a:rPr lang="en-US" sz="1800" b="1" i="0" u="none" strike="noStrike" kern="1200">
              <a:solidFill>
                <a:srgbClr val="BEFBFF"/>
              </a:solidFill>
              <a:latin typeface="Aptos Narrow"/>
              <a:ea typeface="+mn-ea"/>
              <a:cs typeface="+mn-cs"/>
            </a:rPr>
            <a:pPr marL="0" indent="0" algn="ctr" defTabSz="914400" rtl="0" eaLnBrk="1" latinLnBrk="0" hangingPunct="1"/>
            <a:t> $3,171 </a:t>
          </a:fld>
          <a:endParaRPr lang="ru-RU" sz="1800" b="1" i="0" u="none" strike="noStrike" kern="1200">
            <a:solidFill>
              <a:srgbClr val="BEFBFF"/>
            </a:solidFill>
            <a:latin typeface="Aptos Narrow"/>
            <a:ea typeface="+mn-ea"/>
            <a:cs typeface="+mn-cs"/>
          </a:endParaRPr>
        </a:p>
      </xdr:txBody>
    </xdr:sp>
    <xdr:clientData/>
  </xdr:twoCellAnchor>
  <xdr:twoCellAnchor editAs="oneCell">
    <xdr:from>
      <xdr:col>10</xdr:col>
      <xdr:colOff>456872</xdr:colOff>
      <xdr:row>22</xdr:row>
      <xdr:rowOff>169269</xdr:rowOff>
    </xdr:from>
    <xdr:to>
      <xdr:col>11</xdr:col>
      <xdr:colOff>75872</xdr:colOff>
      <xdr:row>24</xdr:row>
      <xdr:rowOff>31020</xdr:rowOff>
    </xdr:to>
    <xdr:pic>
      <xdr:nvPicPr>
        <xdr:cNvPr id="97" name="Graphic 96" descr="Download from cloud outline">
          <a:extLst>
            <a:ext uri="{FF2B5EF4-FFF2-40B4-BE49-F238E27FC236}">
              <a16:creationId xmlns:a16="http://schemas.microsoft.com/office/drawing/2014/main" id="{8F5BD0B7-5657-4715-8491-46BDF805BBAB}"/>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6552872" y="4192629"/>
          <a:ext cx="228600" cy="227511"/>
        </a:xfrm>
        <a:prstGeom prst="rect">
          <a:avLst/>
        </a:prstGeom>
      </xdr:spPr>
    </xdr:pic>
    <xdr:clientData/>
  </xdr:twoCellAnchor>
  <xdr:twoCellAnchor editAs="oneCell">
    <xdr:from>
      <xdr:col>10</xdr:col>
      <xdr:colOff>437060</xdr:colOff>
      <xdr:row>20</xdr:row>
      <xdr:rowOff>142601</xdr:rowOff>
    </xdr:from>
    <xdr:to>
      <xdr:col>11</xdr:col>
      <xdr:colOff>83492</xdr:colOff>
      <xdr:row>22</xdr:row>
      <xdr:rowOff>31785</xdr:rowOff>
    </xdr:to>
    <xdr:pic>
      <xdr:nvPicPr>
        <xdr:cNvPr id="98" name="Graphic 97" descr="Arrow circle outline">
          <a:extLst>
            <a:ext uri="{FF2B5EF4-FFF2-40B4-BE49-F238E27FC236}">
              <a16:creationId xmlns:a16="http://schemas.microsoft.com/office/drawing/2014/main" id="{818D69FB-7ABB-4D48-B76D-6F73E5514285}"/>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6533060" y="3800201"/>
          <a:ext cx="256032" cy="254944"/>
        </a:xfrm>
        <a:prstGeom prst="rect">
          <a:avLst/>
        </a:prstGeom>
      </xdr:spPr>
    </xdr:pic>
    <xdr:clientData/>
  </xdr:twoCellAnchor>
  <xdr:twoCellAnchor>
    <xdr:from>
      <xdr:col>16</xdr:col>
      <xdr:colOff>434340</xdr:colOff>
      <xdr:row>21</xdr:row>
      <xdr:rowOff>13357</xdr:rowOff>
    </xdr:from>
    <xdr:to>
      <xdr:col>20</xdr:col>
      <xdr:colOff>99060</xdr:colOff>
      <xdr:row>32</xdr:row>
      <xdr:rowOff>104797</xdr:rowOff>
    </xdr:to>
    <xdr:graphicFrame macro="">
      <xdr:nvGraphicFramePr>
        <xdr:cNvPr id="99" name="Chart 98">
          <a:extLst>
            <a:ext uri="{FF2B5EF4-FFF2-40B4-BE49-F238E27FC236}">
              <a16:creationId xmlns:a16="http://schemas.microsoft.com/office/drawing/2014/main" id="{3AC8BEAE-2658-4E7A-A4D2-90102F1DDC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17</xdr:col>
      <xdr:colOff>281940</xdr:colOff>
      <xdr:row>23</xdr:row>
      <xdr:rowOff>104797</xdr:rowOff>
    </xdr:from>
    <xdr:to>
      <xdr:col>19</xdr:col>
      <xdr:colOff>251460</xdr:colOff>
      <xdr:row>30</xdr:row>
      <xdr:rowOff>13357</xdr:rowOff>
    </xdr:to>
    <xdr:sp macro="" textlink="">
      <xdr:nvSpPr>
        <xdr:cNvPr id="100" name="Oval 99">
          <a:extLst>
            <a:ext uri="{FF2B5EF4-FFF2-40B4-BE49-F238E27FC236}">
              <a16:creationId xmlns:a16="http://schemas.microsoft.com/office/drawing/2014/main" id="{36E93D7A-FCAC-40D6-B9B9-63FA37563AF0}"/>
            </a:ext>
          </a:extLst>
        </xdr:cNvPr>
        <xdr:cNvSpPr/>
      </xdr:nvSpPr>
      <xdr:spPr>
        <a:xfrm>
          <a:off x="10645140" y="4311037"/>
          <a:ext cx="1188720" cy="1188720"/>
        </a:xfrm>
        <a:prstGeom prst="ellipse">
          <a:avLst/>
        </a:prstGeom>
        <a:gradFill>
          <a:gsLst>
            <a:gs pos="73000">
              <a:srgbClr val="011F33"/>
            </a:gs>
            <a:gs pos="0">
              <a:srgbClr val="002841"/>
            </a:gs>
          </a:gsLst>
          <a:path path="circle">
            <a:fillToRect r="100000" b="100000"/>
          </a:path>
        </a:gradFill>
        <a:ln>
          <a:noFill/>
        </a:ln>
        <a:effectLst>
          <a:outerShdw blurRad="190500" dist="25400" sx="105000" sy="105000" algn="ctr" rotWithShape="0">
            <a:srgbClr val="003258">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en-US" sz="1200" kern="1200">
            <a:solidFill>
              <a:srgbClr val="747FA4"/>
            </a:solidFill>
            <a:latin typeface="+mn-lt"/>
            <a:ea typeface="+mn-ea"/>
            <a:cs typeface="+mn-cs"/>
          </a:endParaRPr>
        </a:p>
        <a:p>
          <a:pPr marL="0" indent="0" algn="ctr" defTabSz="914400" rtl="0" eaLnBrk="1" latinLnBrk="0" hangingPunct="1"/>
          <a:endParaRPr lang="en-US" sz="1200" kern="1200">
            <a:solidFill>
              <a:srgbClr val="747FA4"/>
            </a:solidFill>
            <a:latin typeface="+mn-lt"/>
            <a:ea typeface="+mn-ea"/>
            <a:cs typeface="+mn-cs"/>
          </a:endParaRPr>
        </a:p>
        <a:p>
          <a:pPr marL="0" indent="0" algn="ctr" defTabSz="914400" rtl="0" eaLnBrk="1" latinLnBrk="0" hangingPunct="1"/>
          <a:r>
            <a:rPr lang="en-US" sz="1200" kern="1200">
              <a:solidFill>
                <a:srgbClr val="747FA4"/>
              </a:solidFill>
              <a:latin typeface="+mn-lt"/>
              <a:ea typeface="+mn-ea"/>
              <a:cs typeface="+mn-cs"/>
            </a:rPr>
            <a:t>Total</a:t>
          </a:r>
        </a:p>
      </xdr:txBody>
    </xdr:sp>
    <xdr:clientData/>
  </xdr:twoCellAnchor>
  <xdr:twoCellAnchor>
    <xdr:from>
      <xdr:col>17</xdr:col>
      <xdr:colOff>93980</xdr:colOff>
      <xdr:row>25</xdr:row>
      <xdr:rowOff>117806</xdr:rowOff>
    </xdr:from>
    <xdr:to>
      <xdr:col>19</xdr:col>
      <xdr:colOff>439420</xdr:colOff>
      <xdr:row>27</xdr:row>
      <xdr:rowOff>126123</xdr:rowOff>
    </xdr:to>
    <xdr:sp macro="" textlink="Processing!H24">
      <xdr:nvSpPr>
        <xdr:cNvPr id="101" name="TextBox 24">
          <a:extLst>
            <a:ext uri="{FF2B5EF4-FFF2-40B4-BE49-F238E27FC236}">
              <a16:creationId xmlns:a16="http://schemas.microsoft.com/office/drawing/2014/main" id="{FCDD9142-B205-464C-ADAE-6C0F960C1984}"/>
            </a:ext>
          </a:extLst>
        </xdr:cNvPr>
        <xdr:cNvSpPr txBox="1"/>
      </xdr:nvSpPr>
      <xdr:spPr>
        <a:xfrm>
          <a:off x="10457180" y="4689806"/>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D55B2F7E-D3B6-41A9-AE36-D93EE32BF8C4}" type="TxLink">
            <a:rPr lang="en-US" sz="1800" b="1" i="0" u="none" strike="noStrike">
              <a:solidFill>
                <a:srgbClr val="BEFBFF"/>
              </a:solidFill>
              <a:latin typeface="Aptos Narrow"/>
            </a:rPr>
            <a:pPr algn="ctr"/>
            <a:t> $13,403 </a:t>
          </a:fld>
          <a:endParaRPr lang="ru-RU" sz="1800" b="1">
            <a:solidFill>
              <a:srgbClr val="BEFBFF"/>
            </a:solidFill>
          </a:endParaRPr>
        </a:p>
      </xdr:txBody>
    </xdr:sp>
    <xdr:clientData/>
  </xdr:twoCellAnchor>
  <xdr:twoCellAnchor>
    <xdr:from>
      <xdr:col>16</xdr:col>
      <xdr:colOff>339090</xdr:colOff>
      <xdr:row>20</xdr:row>
      <xdr:rowOff>68580</xdr:rowOff>
    </xdr:from>
    <xdr:to>
      <xdr:col>19</xdr:col>
      <xdr:colOff>74930</xdr:colOff>
      <xdr:row>22</xdr:row>
      <xdr:rowOff>14316</xdr:rowOff>
    </xdr:to>
    <xdr:sp macro="" textlink="">
      <xdr:nvSpPr>
        <xdr:cNvPr id="102" name="TextBox 24">
          <a:extLst>
            <a:ext uri="{FF2B5EF4-FFF2-40B4-BE49-F238E27FC236}">
              <a16:creationId xmlns:a16="http://schemas.microsoft.com/office/drawing/2014/main" id="{4A00FA2F-4D64-4929-8888-81E92D2735ED}"/>
            </a:ext>
          </a:extLst>
        </xdr:cNvPr>
        <xdr:cNvSpPr txBox="1"/>
      </xdr:nvSpPr>
      <xdr:spPr>
        <a:xfrm>
          <a:off x="10092690" y="372618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r>
            <a:rPr lang="en-US" sz="1400" b="1" kern="1200">
              <a:solidFill>
                <a:srgbClr val="BEFBFF"/>
              </a:solidFill>
              <a:latin typeface="+mn-lt"/>
              <a:ea typeface="+mn-ea"/>
              <a:cs typeface="+mn-cs"/>
            </a:rPr>
            <a:t>Costs</a:t>
          </a:r>
          <a:endParaRPr lang="ru-RU" sz="1400" b="1" kern="1200">
            <a:solidFill>
              <a:srgbClr val="BEFBFF"/>
            </a:solidFill>
            <a:latin typeface="+mn-lt"/>
            <a:ea typeface="+mn-ea"/>
            <a:cs typeface="+mn-cs"/>
          </a:endParaRPr>
        </a:p>
      </xdr:txBody>
    </xdr:sp>
    <xdr:clientData/>
  </xdr:twoCellAnchor>
  <xdr:twoCellAnchor>
    <xdr:from>
      <xdr:col>16</xdr:col>
      <xdr:colOff>590550</xdr:colOff>
      <xdr:row>32</xdr:row>
      <xdr:rowOff>38314</xdr:rowOff>
    </xdr:from>
    <xdr:to>
      <xdr:col>20</xdr:col>
      <xdr:colOff>163830</xdr:colOff>
      <xdr:row>39</xdr:row>
      <xdr:rowOff>83820</xdr:rowOff>
    </xdr:to>
    <xdr:grpSp>
      <xdr:nvGrpSpPr>
        <xdr:cNvPr id="103" name="Group 102">
          <a:extLst>
            <a:ext uri="{FF2B5EF4-FFF2-40B4-BE49-F238E27FC236}">
              <a16:creationId xmlns:a16="http://schemas.microsoft.com/office/drawing/2014/main" id="{FB0BE59D-6CCE-420E-A794-51B20DE7217A}"/>
            </a:ext>
          </a:extLst>
        </xdr:cNvPr>
        <xdr:cNvGrpSpPr/>
      </xdr:nvGrpSpPr>
      <xdr:grpSpPr>
        <a:xfrm>
          <a:off x="10039350" y="6134314"/>
          <a:ext cx="1935480" cy="1379006"/>
          <a:chOff x="10302240" y="5882854"/>
          <a:chExt cx="2079740" cy="1292385"/>
        </a:xfrm>
      </xdr:grpSpPr>
      <xdr:sp macro="" textlink="Processing!F18">
        <xdr:nvSpPr>
          <xdr:cNvPr id="104" name="TextBox 20">
            <a:extLst>
              <a:ext uri="{FF2B5EF4-FFF2-40B4-BE49-F238E27FC236}">
                <a16:creationId xmlns:a16="http://schemas.microsoft.com/office/drawing/2014/main" id="{C59B8908-9C7A-4995-9A8D-715ED63F14EC}"/>
              </a:ext>
            </a:extLst>
          </xdr:cNvPr>
          <xdr:cNvSpPr txBox="1"/>
        </xdr:nvSpPr>
        <xdr:spPr>
          <a:xfrm>
            <a:off x="10302240" y="5898531"/>
            <a:ext cx="86868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93C021E3-8ADE-4C57-BEA9-4F07BF3B69C3}" type="TxLink">
              <a:rPr lang="en-US" sz="900" b="0" i="0" u="none" strike="noStrike">
                <a:solidFill>
                  <a:srgbClr val="747FA4"/>
                </a:solidFill>
                <a:latin typeface="Aptos Narrow"/>
              </a:rPr>
              <a:pPr/>
              <a:t>Housing</a:t>
            </a:fld>
            <a:endParaRPr lang="ru-RU" sz="1200" b="1">
              <a:solidFill>
                <a:srgbClr val="747FA4"/>
              </a:solidFill>
            </a:endParaRPr>
          </a:p>
        </xdr:txBody>
      </xdr:sp>
      <xdr:sp macro="" textlink="Processing!F19">
        <xdr:nvSpPr>
          <xdr:cNvPr id="105" name="TextBox 20">
            <a:extLst>
              <a:ext uri="{FF2B5EF4-FFF2-40B4-BE49-F238E27FC236}">
                <a16:creationId xmlns:a16="http://schemas.microsoft.com/office/drawing/2014/main" id="{406FCF72-08A5-3F5E-B9C0-05017DF6C269}"/>
              </a:ext>
            </a:extLst>
          </xdr:cNvPr>
          <xdr:cNvSpPr txBox="1"/>
        </xdr:nvSpPr>
        <xdr:spPr>
          <a:xfrm>
            <a:off x="10302240" y="6094690"/>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02374594-2436-401C-94C7-2F81CC6B23BA}" type="TxLink">
              <a:rPr lang="en-US" sz="900" b="0" i="0" u="none" strike="noStrike">
                <a:solidFill>
                  <a:srgbClr val="747FA4"/>
                </a:solidFill>
                <a:latin typeface="Aptos Narrow"/>
              </a:rPr>
              <a:pPr/>
              <a:t>Food</a:t>
            </a:fld>
            <a:endParaRPr lang="ru-RU" sz="1200" b="1">
              <a:solidFill>
                <a:srgbClr val="747FA4"/>
              </a:solidFill>
            </a:endParaRPr>
          </a:p>
        </xdr:txBody>
      </xdr:sp>
      <xdr:sp macro="" textlink="Processing!F20">
        <xdr:nvSpPr>
          <xdr:cNvPr id="106" name="TextBox 20">
            <a:extLst>
              <a:ext uri="{FF2B5EF4-FFF2-40B4-BE49-F238E27FC236}">
                <a16:creationId xmlns:a16="http://schemas.microsoft.com/office/drawing/2014/main" id="{715DF394-F494-2877-C076-1E0DB2A61300}"/>
              </a:ext>
            </a:extLst>
          </xdr:cNvPr>
          <xdr:cNvSpPr txBox="1"/>
        </xdr:nvSpPr>
        <xdr:spPr>
          <a:xfrm>
            <a:off x="10302240" y="6306526"/>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CBFB61BB-3FF0-4918-A01C-B112E83F730A}" type="TxLink">
              <a:rPr lang="en-US" sz="900" b="0" i="0" u="none" strike="noStrike">
                <a:solidFill>
                  <a:srgbClr val="747FA4"/>
                </a:solidFill>
                <a:latin typeface="Aptos Narrow"/>
              </a:rPr>
              <a:pPr/>
              <a:t>Transport</a:t>
            </a:fld>
            <a:endParaRPr lang="ru-RU" sz="1200" b="1">
              <a:solidFill>
                <a:srgbClr val="747FA4"/>
              </a:solidFill>
            </a:endParaRPr>
          </a:p>
        </xdr:txBody>
      </xdr:sp>
      <xdr:sp macro="" textlink="Processing!F21">
        <xdr:nvSpPr>
          <xdr:cNvPr id="107" name="TextBox 20">
            <a:extLst>
              <a:ext uri="{FF2B5EF4-FFF2-40B4-BE49-F238E27FC236}">
                <a16:creationId xmlns:a16="http://schemas.microsoft.com/office/drawing/2014/main" id="{6C19017B-73BF-8022-8D2A-FA39C9475F68}"/>
              </a:ext>
            </a:extLst>
          </xdr:cNvPr>
          <xdr:cNvSpPr txBox="1"/>
        </xdr:nvSpPr>
        <xdr:spPr>
          <a:xfrm>
            <a:off x="10302240" y="6518362"/>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E1DAF175-D099-45C4-A9F9-6E6153F9C67E}" type="TxLink">
              <a:rPr lang="en-US" sz="900" b="0" i="0" u="none" strike="noStrike">
                <a:solidFill>
                  <a:srgbClr val="747FA4"/>
                </a:solidFill>
                <a:latin typeface="Aptos Narrow"/>
              </a:rPr>
              <a:pPr/>
              <a:t>Shopping</a:t>
            </a:fld>
            <a:endParaRPr lang="ru-RU" sz="1200" b="1">
              <a:solidFill>
                <a:srgbClr val="747FA4"/>
              </a:solidFill>
            </a:endParaRPr>
          </a:p>
        </xdr:txBody>
      </xdr:sp>
      <xdr:sp macro="" textlink="Processing!F22">
        <xdr:nvSpPr>
          <xdr:cNvPr id="108" name="TextBox 20">
            <a:extLst>
              <a:ext uri="{FF2B5EF4-FFF2-40B4-BE49-F238E27FC236}">
                <a16:creationId xmlns:a16="http://schemas.microsoft.com/office/drawing/2014/main" id="{65101AC2-23B0-3305-F0F5-0D13710C5431}"/>
              </a:ext>
            </a:extLst>
          </xdr:cNvPr>
          <xdr:cNvSpPr txBox="1"/>
        </xdr:nvSpPr>
        <xdr:spPr>
          <a:xfrm>
            <a:off x="10302240" y="6730198"/>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647676ED-E43A-48A1-B119-BDFC5EE5E45F}" type="TxLink">
              <a:rPr lang="en-US" sz="900" b="0" i="0" u="none" strike="noStrike">
                <a:solidFill>
                  <a:srgbClr val="747FA4"/>
                </a:solidFill>
                <a:latin typeface="Aptos Narrow"/>
              </a:rPr>
              <a:pPr/>
              <a:t>Gym</a:t>
            </a:fld>
            <a:endParaRPr lang="ru-RU" sz="1200" b="1">
              <a:solidFill>
                <a:srgbClr val="747FA4"/>
              </a:solidFill>
            </a:endParaRPr>
          </a:p>
        </xdr:txBody>
      </xdr:sp>
      <xdr:sp macro="" textlink="Processing!F23">
        <xdr:nvSpPr>
          <xdr:cNvPr id="109" name="TextBox 20">
            <a:extLst>
              <a:ext uri="{FF2B5EF4-FFF2-40B4-BE49-F238E27FC236}">
                <a16:creationId xmlns:a16="http://schemas.microsoft.com/office/drawing/2014/main" id="{00FB0CCB-EF60-473C-5975-54DC9163F68F}"/>
              </a:ext>
            </a:extLst>
          </xdr:cNvPr>
          <xdr:cNvSpPr txBox="1"/>
        </xdr:nvSpPr>
        <xdr:spPr>
          <a:xfrm>
            <a:off x="10302240" y="6942034"/>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62604190-DC10-47E4-A38E-909C4507EB43}" type="TxLink">
              <a:rPr lang="en-US" sz="900" b="0" i="0" u="none" strike="noStrike">
                <a:solidFill>
                  <a:srgbClr val="747FA4"/>
                </a:solidFill>
                <a:latin typeface="Aptos Narrow"/>
              </a:rPr>
              <a:pPr/>
              <a:t>Other</a:t>
            </a:fld>
            <a:endParaRPr lang="ru-RU" sz="1200" b="1">
              <a:solidFill>
                <a:srgbClr val="747FA4"/>
              </a:solidFill>
            </a:endParaRPr>
          </a:p>
        </xdr:txBody>
      </xdr:sp>
      <xdr:sp macro="" textlink="Processing!G18">
        <xdr:nvSpPr>
          <xdr:cNvPr id="110" name="TextBox 20">
            <a:extLst>
              <a:ext uri="{FF2B5EF4-FFF2-40B4-BE49-F238E27FC236}">
                <a16:creationId xmlns:a16="http://schemas.microsoft.com/office/drawing/2014/main" id="{BE06A1C9-3A8E-C1B8-9ED8-8AA9CA5D9614}"/>
              </a:ext>
            </a:extLst>
          </xdr:cNvPr>
          <xdr:cNvSpPr txBox="1"/>
        </xdr:nvSpPr>
        <xdr:spPr>
          <a:xfrm>
            <a:off x="11178540" y="5898531"/>
            <a:ext cx="54864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E69409A-535D-4E9A-9C81-6C479AF377D0}" type="TxLink">
              <a:rPr lang="en-US" sz="900" b="0" i="0" u="none" strike="noStrike">
                <a:solidFill>
                  <a:srgbClr val="747FA4"/>
                </a:solidFill>
                <a:latin typeface="Aptos Narrow"/>
              </a:rPr>
              <a:pPr algn="ctr"/>
              <a:t>29%</a:t>
            </a:fld>
            <a:endParaRPr lang="ru-RU" sz="1200" b="1">
              <a:solidFill>
                <a:srgbClr val="747FA4"/>
              </a:solidFill>
            </a:endParaRPr>
          </a:p>
        </xdr:txBody>
      </xdr:sp>
      <xdr:sp macro="" textlink="Processing!G19">
        <xdr:nvSpPr>
          <xdr:cNvPr id="111" name="TextBox 20">
            <a:extLst>
              <a:ext uri="{FF2B5EF4-FFF2-40B4-BE49-F238E27FC236}">
                <a16:creationId xmlns:a16="http://schemas.microsoft.com/office/drawing/2014/main" id="{78FD4EB6-491B-264C-53B9-1A84AB849E2C}"/>
              </a:ext>
            </a:extLst>
          </xdr:cNvPr>
          <xdr:cNvSpPr txBox="1"/>
        </xdr:nvSpPr>
        <xdr:spPr>
          <a:xfrm>
            <a:off x="11178540" y="6094690"/>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34E52C2B-4F04-4BC8-8285-1E8F26EDF092}" type="TxLink">
              <a:rPr lang="en-US" sz="900" b="0" i="0" u="none" strike="noStrike">
                <a:solidFill>
                  <a:srgbClr val="747FA4"/>
                </a:solidFill>
                <a:latin typeface="Aptos Narrow"/>
              </a:rPr>
              <a:pPr algn="ctr"/>
              <a:t>17%</a:t>
            </a:fld>
            <a:endParaRPr lang="ru-RU" sz="1200" b="1">
              <a:solidFill>
                <a:srgbClr val="747FA4"/>
              </a:solidFill>
            </a:endParaRPr>
          </a:p>
        </xdr:txBody>
      </xdr:sp>
      <xdr:sp macro="" textlink="Processing!G20">
        <xdr:nvSpPr>
          <xdr:cNvPr id="112" name="TextBox 20">
            <a:extLst>
              <a:ext uri="{FF2B5EF4-FFF2-40B4-BE49-F238E27FC236}">
                <a16:creationId xmlns:a16="http://schemas.microsoft.com/office/drawing/2014/main" id="{7D5193DB-46B8-2137-AF13-4E5E04EC1483}"/>
              </a:ext>
            </a:extLst>
          </xdr:cNvPr>
          <xdr:cNvSpPr txBox="1"/>
        </xdr:nvSpPr>
        <xdr:spPr>
          <a:xfrm>
            <a:off x="11178540" y="6306526"/>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2ACDE7D7-322B-4DEE-84D9-7182052BDA9A}" type="TxLink">
              <a:rPr lang="en-US" sz="900" b="0" i="0" u="none" strike="noStrike">
                <a:solidFill>
                  <a:srgbClr val="747FA4"/>
                </a:solidFill>
                <a:latin typeface="Aptos Narrow"/>
              </a:rPr>
              <a:pPr algn="ctr"/>
              <a:t>14%</a:t>
            </a:fld>
            <a:endParaRPr lang="ru-RU" sz="1200" b="1">
              <a:solidFill>
                <a:srgbClr val="747FA4"/>
              </a:solidFill>
            </a:endParaRPr>
          </a:p>
        </xdr:txBody>
      </xdr:sp>
      <xdr:sp macro="" textlink="Processing!G21">
        <xdr:nvSpPr>
          <xdr:cNvPr id="113" name="TextBox 20">
            <a:extLst>
              <a:ext uri="{FF2B5EF4-FFF2-40B4-BE49-F238E27FC236}">
                <a16:creationId xmlns:a16="http://schemas.microsoft.com/office/drawing/2014/main" id="{BA1EF020-FEA0-E6B4-36DA-1F65B19DA499}"/>
              </a:ext>
            </a:extLst>
          </xdr:cNvPr>
          <xdr:cNvSpPr txBox="1"/>
        </xdr:nvSpPr>
        <xdr:spPr>
          <a:xfrm>
            <a:off x="11178540" y="6518362"/>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6786AD63-6AC4-4764-A661-717B8B5954FE}" type="TxLink">
              <a:rPr lang="en-US" sz="900" b="0" i="0" u="none" strike="noStrike">
                <a:solidFill>
                  <a:srgbClr val="747FA4"/>
                </a:solidFill>
                <a:latin typeface="Aptos Narrow"/>
              </a:rPr>
              <a:pPr algn="ctr"/>
              <a:t>14%</a:t>
            </a:fld>
            <a:endParaRPr lang="ru-RU" sz="1200" b="1">
              <a:solidFill>
                <a:srgbClr val="747FA4"/>
              </a:solidFill>
            </a:endParaRPr>
          </a:p>
        </xdr:txBody>
      </xdr:sp>
      <xdr:sp macro="" textlink="Processing!G22">
        <xdr:nvSpPr>
          <xdr:cNvPr id="114" name="TextBox 20">
            <a:extLst>
              <a:ext uri="{FF2B5EF4-FFF2-40B4-BE49-F238E27FC236}">
                <a16:creationId xmlns:a16="http://schemas.microsoft.com/office/drawing/2014/main" id="{46A5AC1F-76A2-6B1C-F9C3-FAFC822125C2}"/>
              </a:ext>
            </a:extLst>
          </xdr:cNvPr>
          <xdr:cNvSpPr txBox="1"/>
        </xdr:nvSpPr>
        <xdr:spPr>
          <a:xfrm>
            <a:off x="11178540" y="6730198"/>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91F67F82-85E4-406C-A840-D9ED03A85EB0}" type="TxLink">
              <a:rPr lang="en-US" sz="900" b="0" i="0" u="none" strike="noStrike">
                <a:solidFill>
                  <a:srgbClr val="747FA4"/>
                </a:solidFill>
                <a:latin typeface="Aptos Narrow"/>
              </a:rPr>
              <a:pPr algn="ctr"/>
              <a:t>20%</a:t>
            </a:fld>
            <a:endParaRPr lang="ru-RU" sz="1200" b="1">
              <a:solidFill>
                <a:srgbClr val="747FA4"/>
              </a:solidFill>
            </a:endParaRPr>
          </a:p>
        </xdr:txBody>
      </xdr:sp>
      <xdr:sp macro="" textlink="Processing!G23">
        <xdr:nvSpPr>
          <xdr:cNvPr id="115" name="TextBox 20">
            <a:extLst>
              <a:ext uri="{FF2B5EF4-FFF2-40B4-BE49-F238E27FC236}">
                <a16:creationId xmlns:a16="http://schemas.microsoft.com/office/drawing/2014/main" id="{D9AEAFB1-5E6F-E291-2EF5-1C9BB5BD1C91}"/>
              </a:ext>
            </a:extLst>
          </xdr:cNvPr>
          <xdr:cNvSpPr txBox="1"/>
        </xdr:nvSpPr>
        <xdr:spPr>
          <a:xfrm>
            <a:off x="11178540" y="6942034"/>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DD5D625-0F38-4714-AB96-272381A24DCC}" type="TxLink">
              <a:rPr lang="en-US" sz="900" b="0" i="0" u="none" strike="noStrike">
                <a:solidFill>
                  <a:srgbClr val="747FA4"/>
                </a:solidFill>
                <a:latin typeface="Aptos Narrow"/>
              </a:rPr>
              <a:pPr algn="ctr"/>
              <a:t>6%</a:t>
            </a:fld>
            <a:endParaRPr lang="ru-RU" sz="1200" b="1">
              <a:solidFill>
                <a:srgbClr val="747FA4"/>
              </a:solidFill>
            </a:endParaRPr>
          </a:p>
        </xdr:txBody>
      </xdr:sp>
      <xdr:sp macro="" textlink="Processing!H18">
        <xdr:nvSpPr>
          <xdr:cNvPr id="116" name="TextBox 20">
            <a:extLst>
              <a:ext uri="{FF2B5EF4-FFF2-40B4-BE49-F238E27FC236}">
                <a16:creationId xmlns:a16="http://schemas.microsoft.com/office/drawing/2014/main" id="{CB4E1E52-32A2-D760-CE70-7FE97FF41BBB}"/>
              </a:ext>
            </a:extLst>
          </xdr:cNvPr>
          <xdr:cNvSpPr txBox="1"/>
        </xdr:nvSpPr>
        <xdr:spPr>
          <a:xfrm>
            <a:off x="11788660" y="5882854"/>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D9BBB96A-802E-4024-8D5F-9400F132B4BB}" type="TxLink">
              <a:rPr lang="en-US" sz="900" b="0" i="0" u="none" strike="noStrike">
                <a:solidFill>
                  <a:srgbClr val="747FA4"/>
                </a:solidFill>
                <a:latin typeface="Aptos Narrow"/>
              </a:rPr>
              <a:pPr algn="r"/>
              <a:t> $3,918 </a:t>
            </a:fld>
            <a:endParaRPr lang="ru-RU" sz="1200" b="1">
              <a:solidFill>
                <a:srgbClr val="747FA4"/>
              </a:solidFill>
            </a:endParaRPr>
          </a:p>
        </xdr:txBody>
      </xdr:sp>
      <xdr:sp macro="" textlink="Processing!H19">
        <xdr:nvSpPr>
          <xdr:cNvPr id="117" name="TextBox 20">
            <a:extLst>
              <a:ext uri="{FF2B5EF4-FFF2-40B4-BE49-F238E27FC236}">
                <a16:creationId xmlns:a16="http://schemas.microsoft.com/office/drawing/2014/main" id="{47913107-11C1-C0B5-14BC-B847E99FB38E}"/>
              </a:ext>
            </a:extLst>
          </xdr:cNvPr>
          <xdr:cNvSpPr txBox="1"/>
        </xdr:nvSpPr>
        <xdr:spPr>
          <a:xfrm>
            <a:off x="11788660" y="6094690"/>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652512F-F583-4434-AE98-8A37921324DA}" type="TxLink">
              <a:rPr lang="en-US" sz="900" b="0" i="0" u="none" strike="noStrike">
                <a:solidFill>
                  <a:srgbClr val="747FA4"/>
                </a:solidFill>
                <a:latin typeface="Aptos Narrow"/>
              </a:rPr>
              <a:pPr algn="r"/>
              <a:t> $2,298 </a:t>
            </a:fld>
            <a:endParaRPr lang="ru-RU" sz="1200" b="1">
              <a:solidFill>
                <a:srgbClr val="747FA4"/>
              </a:solidFill>
            </a:endParaRPr>
          </a:p>
        </xdr:txBody>
      </xdr:sp>
      <xdr:sp macro="" textlink="Processing!H20">
        <xdr:nvSpPr>
          <xdr:cNvPr id="118" name="TextBox 20">
            <a:extLst>
              <a:ext uri="{FF2B5EF4-FFF2-40B4-BE49-F238E27FC236}">
                <a16:creationId xmlns:a16="http://schemas.microsoft.com/office/drawing/2014/main" id="{3D5F0659-CF93-BF3D-B673-C7F064D94763}"/>
              </a:ext>
            </a:extLst>
          </xdr:cNvPr>
          <xdr:cNvSpPr txBox="1"/>
        </xdr:nvSpPr>
        <xdr:spPr>
          <a:xfrm>
            <a:off x="11788660" y="6306526"/>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A425FD72-2FC3-4FDA-98A4-56CD7883CB52}" type="TxLink">
              <a:rPr lang="en-US" sz="900" b="0" i="0" u="none" strike="noStrike">
                <a:solidFill>
                  <a:srgbClr val="747FA4"/>
                </a:solidFill>
                <a:latin typeface="Aptos Narrow"/>
              </a:rPr>
              <a:pPr algn="r"/>
              <a:t> $1,891 </a:t>
            </a:fld>
            <a:endParaRPr lang="ru-RU" sz="1200" b="1">
              <a:solidFill>
                <a:srgbClr val="747FA4"/>
              </a:solidFill>
            </a:endParaRPr>
          </a:p>
        </xdr:txBody>
      </xdr:sp>
      <xdr:sp macro="" textlink="Processing!H21">
        <xdr:nvSpPr>
          <xdr:cNvPr id="119" name="TextBox 20">
            <a:extLst>
              <a:ext uri="{FF2B5EF4-FFF2-40B4-BE49-F238E27FC236}">
                <a16:creationId xmlns:a16="http://schemas.microsoft.com/office/drawing/2014/main" id="{99FF18B4-9B76-28AE-4DEB-2F2E73842D8B}"/>
              </a:ext>
            </a:extLst>
          </xdr:cNvPr>
          <xdr:cNvSpPr txBox="1"/>
        </xdr:nvSpPr>
        <xdr:spPr>
          <a:xfrm>
            <a:off x="11788660" y="6518362"/>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96BF011B-FCE3-4AF1-8458-1B84DEA0E1ED}" type="TxLink">
              <a:rPr lang="en-US" sz="900" b="0" i="0" u="none" strike="noStrike">
                <a:solidFill>
                  <a:srgbClr val="747FA4"/>
                </a:solidFill>
                <a:latin typeface="Aptos Narrow"/>
              </a:rPr>
              <a:pPr algn="r"/>
              <a:t> $1,828 </a:t>
            </a:fld>
            <a:endParaRPr lang="ru-RU" sz="1200" b="1">
              <a:solidFill>
                <a:srgbClr val="747FA4"/>
              </a:solidFill>
            </a:endParaRPr>
          </a:p>
        </xdr:txBody>
      </xdr:sp>
      <xdr:sp macro="" textlink="Processing!H22">
        <xdr:nvSpPr>
          <xdr:cNvPr id="120" name="TextBox 20">
            <a:extLst>
              <a:ext uri="{FF2B5EF4-FFF2-40B4-BE49-F238E27FC236}">
                <a16:creationId xmlns:a16="http://schemas.microsoft.com/office/drawing/2014/main" id="{03DD740D-D42D-B73C-B334-FCEBCF2224A4}"/>
              </a:ext>
            </a:extLst>
          </xdr:cNvPr>
          <xdr:cNvSpPr txBox="1"/>
        </xdr:nvSpPr>
        <xdr:spPr>
          <a:xfrm>
            <a:off x="11788660" y="6730198"/>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FF93326-BF86-4A3B-8DAB-CBD3D6DF7EA7}" type="TxLink">
              <a:rPr lang="en-US" sz="900" b="0" i="0" u="none" strike="noStrike">
                <a:solidFill>
                  <a:srgbClr val="747FA4"/>
                </a:solidFill>
                <a:latin typeface="Aptos Narrow"/>
              </a:rPr>
              <a:pPr algn="r"/>
              <a:t> $2,663 </a:t>
            </a:fld>
            <a:endParaRPr lang="ru-RU" sz="1200" b="1">
              <a:solidFill>
                <a:srgbClr val="747FA4"/>
              </a:solidFill>
            </a:endParaRPr>
          </a:p>
        </xdr:txBody>
      </xdr:sp>
      <xdr:sp macro="" textlink="Processing!H23">
        <xdr:nvSpPr>
          <xdr:cNvPr id="121" name="TextBox 20">
            <a:extLst>
              <a:ext uri="{FF2B5EF4-FFF2-40B4-BE49-F238E27FC236}">
                <a16:creationId xmlns:a16="http://schemas.microsoft.com/office/drawing/2014/main" id="{2C4CB028-80F3-8749-0254-441AA7D39CD1}"/>
              </a:ext>
            </a:extLst>
          </xdr:cNvPr>
          <xdr:cNvSpPr txBox="1"/>
        </xdr:nvSpPr>
        <xdr:spPr>
          <a:xfrm>
            <a:off x="11788660" y="6942034"/>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8BD668B5-DB97-4F00-BE5C-8AD71BB8ABD5}" type="TxLink">
              <a:rPr lang="en-US" sz="900" b="0" i="0" u="none" strike="noStrike">
                <a:solidFill>
                  <a:srgbClr val="747FA4"/>
                </a:solidFill>
                <a:latin typeface="Aptos Narrow"/>
              </a:rPr>
              <a:pPr algn="r"/>
              <a:t> $805 </a:t>
            </a:fld>
            <a:endParaRPr lang="ru-RU" sz="1200" b="1">
              <a:solidFill>
                <a:srgbClr val="747FA4"/>
              </a:solidFill>
            </a:endParaRPr>
          </a:p>
        </xdr:txBody>
      </xdr:sp>
    </xdr:grpSp>
    <xdr:clientData/>
  </xdr:twoCellAnchor>
  <xdr:twoCellAnchor>
    <xdr:from>
      <xdr:col>16</xdr:col>
      <xdr:colOff>495300</xdr:colOff>
      <xdr:row>32</xdr:row>
      <xdr:rowOff>137160</xdr:rowOff>
    </xdr:from>
    <xdr:to>
      <xdr:col>16</xdr:col>
      <xdr:colOff>568452</xdr:colOff>
      <xdr:row>33</xdr:row>
      <xdr:rowOff>26135</xdr:rowOff>
    </xdr:to>
    <xdr:sp macro="" textlink="">
      <xdr:nvSpPr>
        <xdr:cNvPr id="128" name="Oval 127">
          <a:extLst>
            <a:ext uri="{FF2B5EF4-FFF2-40B4-BE49-F238E27FC236}">
              <a16:creationId xmlns:a16="http://schemas.microsoft.com/office/drawing/2014/main" id="{B8BB758D-5859-4AF8-9975-F01BFB4F4016}"/>
            </a:ext>
          </a:extLst>
        </xdr:cNvPr>
        <xdr:cNvSpPr/>
      </xdr:nvSpPr>
      <xdr:spPr>
        <a:xfrm>
          <a:off x="10248900" y="5989320"/>
          <a:ext cx="73152" cy="71855"/>
        </a:xfrm>
        <a:prstGeom prst="ellipse">
          <a:avLst/>
        </a:prstGeom>
        <a:solidFill>
          <a:srgbClr val="00467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495300</xdr:colOff>
      <xdr:row>33</xdr:row>
      <xdr:rowOff>166343</xdr:rowOff>
    </xdr:from>
    <xdr:to>
      <xdr:col>16</xdr:col>
      <xdr:colOff>568452</xdr:colOff>
      <xdr:row>34</xdr:row>
      <xdr:rowOff>55318</xdr:rowOff>
    </xdr:to>
    <xdr:sp macro="" textlink="">
      <xdr:nvSpPr>
        <xdr:cNvPr id="129" name="Oval 128">
          <a:extLst>
            <a:ext uri="{FF2B5EF4-FFF2-40B4-BE49-F238E27FC236}">
              <a16:creationId xmlns:a16="http://schemas.microsoft.com/office/drawing/2014/main" id="{1A040050-A205-4158-ACB6-6298B1F64948}"/>
            </a:ext>
          </a:extLst>
        </xdr:cNvPr>
        <xdr:cNvSpPr/>
      </xdr:nvSpPr>
      <xdr:spPr>
        <a:xfrm>
          <a:off x="10248900" y="6201383"/>
          <a:ext cx="73152" cy="71855"/>
        </a:xfrm>
        <a:prstGeom prst="ellipse">
          <a:avLst/>
        </a:prstGeom>
        <a:solidFill>
          <a:srgbClr val="16BBC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495300</xdr:colOff>
      <xdr:row>35</xdr:row>
      <xdr:rowOff>11349</xdr:rowOff>
    </xdr:from>
    <xdr:to>
      <xdr:col>16</xdr:col>
      <xdr:colOff>568452</xdr:colOff>
      <xdr:row>35</xdr:row>
      <xdr:rowOff>84501</xdr:rowOff>
    </xdr:to>
    <xdr:sp macro="" textlink="">
      <xdr:nvSpPr>
        <xdr:cNvPr id="130" name="Oval 129">
          <a:extLst>
            <a:ext uri="{FF2B5EF4-FFF2-40B4-BE49-F238E27FC236}">
              <a16:creationId xmlns:a16="http://schemas.microsoft.com/office/drawing/2014/main" id="{5C55992B-4DBA-4936-A38A-1F2D2437FA25}"/>
            </a:ext>
          </a:extLst>
        </xdr:cNvPr>
        <xdr:cNvSpPr/>
      </xdr:nvSpPr>
      <xdr:spPr>
        <a:xfrm>
          <a:off x="10248900" y="6412149"/>
          <a:ext cx="73152" cy="73152"/>
        </a:xfrm>
        <a:prstGeom prst="ellipse">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495300</xdr:colOff>
      <xdr:row>36</xdr:row>
      <xdr:rowOff>40532</xdr:rowOff>
    </xdr:from>
    <xdr:to>
      <xdr:col>16</xdr:col>
      <xdr:colOff>568452</xdr:colOff>
      <xdr:row>36</xdr:row>
      <xdr:rowOff>113684</xdr:rowOff>
    </xdr:to>
    <xdr:sp macro="" textlink="">
      <xdr:nvSpPr>
        <xdr:cNvPr id="131" name="Oval 130">
          <a:extLst>
            <a:ext uri="{FF2B5EF4-FFF2-40B4-BE49-F238E27FC236}">
              <a16:creationId xmlns:a16="http://schemas.microsoft.com/office/drawing/2014/main" id="{ABC0FF72-FB79-4020-B72F-CF57287B1D5E}"/>
            </a:ext>
          </a:extLst>
        </xdr:cNvPr>
        <xdr:cNvSpPr/>
      </xdr:nvSpPr>
      <xdr:spPr>
        <a:xfrm>
          <a:off x="10248900" y="6624212"/>
          <a:ext cx="73152" cy="73152"/>
        </a:xfrm>
        <a:prstGeom prst="ellipse">
          <a:avLst/>
        </a:prstGeom>
        <a:solidFill>
          <a:srgbClr val="01EF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495300</xdr:colOff>
      <xdr:row>37</xdr:row>
      <xdr:rowOff>69715</xdr:rowOff>
    </xdr:from>
    <xdr:to>
      <xdr:col>16</xdr:col>
      <xdr:colOff>568452</xdr:colOff>
      <xdr:row>37</xdr:row>
      <xdr:rowOff>142867</xdr:rowOff>
    </xdr:to>
    <xdr:sp macro="" textlink="">
      <xdr:nvSpPr>
        <xdr:cNvPr id="132" name="Oval 131">
          <a:extLst>
            <a:ext uri="{FF2B5EF4-FFF2-40B4-BE49-F238E27FC236}">
              <a16:creationId xmlns:a16="http://schemas.microsoft.com/office/drawing/2014/main" id="{A5582640-DBD4-4E00-AE98-4CAB1EF90C4D}"/>
            </a:ext>
          </a:extLst>
        </xdr:cNvPr>
        <xdr:cNvSpPr/>
      </xdr:nvSpPr>
      <xdr:spPr>
        <a:xfrm>
          <a:off x="10248900" y="6836275"/>
          <a:ext cx="73152" cy="73152"/>
        </a:xfrm>
        <a:prstGeom prst="ellipse">
          <a:avLst/>
        </a:prstGeom>
        <a:solidFill>
          <a:srgbClr val="5882B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495300</xdr:colOff>
      <xdr:row>38</xdr:row>
      <xdr:rowOff>98898</xdr:rowOff>
    </xdr:from>
    <xdr:to>
      <xdr:col>16</xdr:col>
      <xdr:colOff>568452</xdr:colOff>
      <xdr:row>38</xdr:row>
      <xdr:rowOff>172050</xdr:rowOff>
    </xdr:to>
    <xdr:sp macro="" textlink="">
      <xdr:nvSpPr>
        <xdr:cNvPr id="133" name="Oval 132">
          <a:extLst>
            <a:ext uri="{FF2B5EF4-FFF2-40B4-BE49-F238E27FC236}">
              <a16:creationId xmlns:a16="http://schemas.microsoft.com/office/drawing/2014/main" id="{71E741BE-E6CE-486E-8407-758CEFE56026}"/>
            </a:ext>
          </a:extLst>
        </xdr:cNvPr>
        <xdr:cNvSpPr/>
      </xdr:nvSpPr>
      <xdr:spPr>
        <a:xfrm>
          <a:off x="10248900" y="7048338"/>
          <a:ext cx="73152" cy="73152"/>
        </a:xfrm>
        <a:prstGeom prst="ellipse">
          <a:avLst/>
        </a:prstGeom>
        <a:solidFill>
          <a:srgbClr val="747FA4"/>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11</xdr:col>
      <xdr:colOff>49530</xdr:colOff>
      <xdr:row>24</xdr:row>
      <xdr:rowOff>175260</xdr:rowOff>
    </xdr:from>
    <xdr:to>
      <xdr:col>11</xdr:col>
      <xdr:colOff>122682</xdr:colOff>
      <xdr:row>25</xdr:row>
      <xdr:rowOff>64235</xdr:rowOff>
    </xdr:to>
    <xdr:sp macro="" textlink="">
      <xdr:nvSpPr>
        <xdr:cNvPr id="134" name="Oval 133">
          <a:extLst>
            <a:ext uri="{FF2B5EF4-FFF2-40B4-BE49-F238E27FC236}">
              <a16:creationId xmlns:a16="http://schemas.microsoft.com/office/drawing/2014/main" id="{844F23AF-95C3-4857-9A51-C845197963FC}"/>
            </a:ext>
          </a:extLst>
        </xdr:cNvPr>
        <xdr:cNvSpPr/>
      </xdr:nvSpPr>
      <xdr:spPr>
        <a:xfrm>
          <a:off x="6755130" y="4564380"/>
          <a:ext cx="73152" cy="71855"/>
        </a:xfrm>
        <a:prstGeom prst="ellipse">
          <a:avLst/>
        </a:prstGeom>
        <a:solidFill>
          <a:schemeClr val="tx2">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11</xdr:col>
      <xdr:colOff>49530</xdr:colOff>
      <xdr:row>26</xdr:row>
      <xdr:rowOff>19023</xdr:rowOff>
    </xdr:from>
    <xdr:to>
      <xdr:col>11</xdr:col>
      <xdr:colOff>122682</xdr:colOff>
      <xdr:row>26</xdr:row>
      <xdr:rowOff>90878</xdr:rowOff>
    </xdr:to>
    <xdr:sp macro="" textlink="">
      <xdr:nvSpPr>
        <xdr:cNvPr id="135" name="Oval 134">
          <a:extLst>
            <a:ext uri="{FF2B5EF4-FFF2-40B4-BE49-F238E27FC236}">
              <a16:creationId xmlns:a16="http://schemas.microsoft.com/office/drawing/2014/main" id="{057A6F97-E3C5-446F-B06A-150C3FFA1D39}"/>
            </a:ext>
          </a:extLst>
        </xdr:cNvPr>
        <xdr:cNvSpPr/>
      </xdr:nvSpPr>
      <xdr:spPr>
        <a:xfrm>
          <a:off x="6755130" y="4773903"/>
          <a:ext cx="73152" cy="71855"/>
        </a:xfrm>
        <a:prstGeom prst="ellipse">
          <a:avLst/>
        </a:prstGeom>
        <a:solidFill>
          <a:srgbClr val="5882B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11</xdr:col>
      <xdr:colOff>49530</xdr:colOff>
      <xdr:row>27</xdr:row>
      <xdr:rowOff>44369</xdr:rowOff>
    </xdr:from>
    <xdr:to>
      <xdr:col>11</xdr:col>
      <xdr:colOff>122682</xdr:colOff>
      <xdr:row>27</xdr:row>
      <xdr:rowOff>117521</xdr:rowOff>
    </xdr:to>
    <xdr:sp macro="" textlink="">
      <xdr:nvSpPr>
        <xdr:cNvPr id="136" name="Oval 135">
          <a:extLst>
            <a:ext uri="{FF2B5EF4-FFF2-40B4-BE49-F238E27FC236}">
              <a16:creationId xmlns:a16="http://schemas.microsoft.com/office/drawing/2014/main" id="{30B4D0AE-1CB8-4B1E-9F09-E03180E92436}"/>
            </a:ext>
          </a:extLst>
        </xdr:cNvPr>
        <xdr:cNvSpPr/>
      </xdr:nvSpPr>
      <xdr:spPr>
        <a:xfrm>
          <a:off x="6755130" y="4982129"/>
          <a:ext cx="73152" cy="73152"/>
        </a:xfrm>
        <a:prstGeom prst="ellipse">
          <a:avLst/>
        </a:prstGeom>
        <a:solidFill>
          <a:srgbClr val="01EF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11</xdr:col>
      <xdr:colOff>49530</xdr:colOff>
      <xdr:row>28</xdr:row>
      <xdr:rowOff>71012</xdr:rowOff>
    </xdr:from>
    <xdr:to>
      <xdr:col>11</xdr:col>
      <xdr:colOff>122682</xdr:colOff>
      <xdr:row>28</xdr:row>
      <xdr:rowOff>144164</xdr:rowOff>
    </xdr:to>
    <xdr:sp macro="" textlink="">
      <xdr:nvSpPr>
        <xdr:cNvPr id="137" name="Oval 136">
          <a:extLst>
            <a:ext uri="{FF2B5EF4-FFF2-40B4-BE49-F238E27FC236}">
              <a16:creationId xmlns:a16="http://schemas.microsoft.com/office/drawing/2014/main" id="{847E2ABA-A34F-416E-A68F-0154E09F38D2}"/>
            </a:ext>
          </a:extLst>
        </xdr:cNvPr>
        <xdr:cNvSpPr/>
      </xdr:nvSpPr>
      <xdr:spPr>
        <a:xfrm>
          <a:off x="6755130" y="5191652"/>
          <a:ext cx="73152" cy="73152"/>
        </a:xfrm>
        <a:prstGeom prst="ellipse">
          <a:avLst/>
        </a:prstGeom>
        <a:solidFill>
          <a:srgbClr val="29A3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11</xdr:col>
      <xdr:colOff>266700</xdr:colOff>
      <xdr:row>32</xdr:row>
      <xdr:rowOff>95554</xdr:rowOff>
    </xdr:from>
    <xdr:to>
      <xdr:col>15</xdr:col>
      <xdr:colOff>381000</xdr:colOff>
      <xdr:row>39</xdr:row>
      <xdr:rowOff>95554</xdr:rowOff>
    </xdr:to>
    <xdr:graphicFrame macro="">
      <xdr:nvGraphicFramePr>
        <xdr:cNvPr id="138" name="Chart 137">
          <a:extLst>
            <a:ext uri="{FF2B5EF4-FFF2-40B4-BE49-F238E27FC236}">
              <a16:creationId xmlns:a16="http://schemas.microsoft.com/office/drawing/2014/main" id="{1C63C78B-EB5C-4452-AC6D-8ED03ED373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11</xdr:col>
      <xdr:colOff>388620</xdr:colOff>
      <xdr:row>31</xdr:row>
      <xdr:rowOff>144780</xdr:rowOff>
    </xdr:from>
    <xdr:to>
      <xdr:col>13</xdr:col>
      <xdr:colOff>548640</xdr:colOff>
      <xdr:row>33</xdr:row>
      <xdr:rowOff>90516</xdr:rowOff>
    </xdr:to>
    <xdr:sp macro="" textlink="Processing!N26">
      <xdr:nvSpPr>
        <xdr:cNvPr id="139" name="TextBox 24">
          <a:extLst>
            <a:ext uri="{FF2B5EF4-FFF2-40B4-BE49-F238E27FC236}">
              <a16:creationId xmlns:a16="http://schemas.microsoft.com/office/drawing/2014/main" id="{0E3ECD97-3CBE-47FF-9820-1B0E695BA27E}"/>
            </a:ext>
          </a:extLst>
        </xdr:cNvPr>
        <xdr:cNvSpPr txBox="1"/>
      </xdr:nvSpPr>
      <xdr:spPr>
        <a:xfrm>
          <a:off x="7094220" y="5814060"/>
          <a:ext cx="13792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097DD66-5465-44E4-AC5E-B599A849618D}" type="TxLink">
            <a:rPr lang="en-US" sz="1400" b="1" kern="1200">
              <a:solidFill>
                <a:srgbClr val="BEFBFF"/>
              </a:solidFill>
              <a:latin typeface="+mn-lt"/>
              <a:ea typeface="+mn-ea"/>
              <a:cs typeface="+mn-cs"/>
            </a:rPr>
            <a:pPr marL="0" indent="0" algn="l" defTabSz="914400" rtl="0" eaLnBrk="1" latinLnBrk="0" hangingPunct="1"/>
            <a:t>Annual Plans</a:t>
          </a:fld>
          <a:endParaRPr lang="ru-RU" sz="1400" b="1" kern="1200">
            <a:solidFill>
              <a:srgbClr val="BEFBFF"/>
            </a:solidFill>
            <a:latin typeface="+mn-lt"/>
            <a:ea typeface="+mn-ea"/>
            <a:cs typeface="+mn-cs"/>
          </a:endParaRPr>
        </a:p>
      </xdr:txBody>
    </xdr:sp>
    <xdr:clientData/>
  </xdr:twoCellAnchor>
  <xdr:twoCellAnchor editAs="oneCell">
    <xdr:from>
      <xdr:col>11</xdr:col>
      <xdr:colOff>495300</xdr:colOff>
      <xdr:row>37</xdr:row>
      <xdr:rowOff>179374</xdr:rowOff>
    </xdr:from>
    <xdr:to>
      <xdr:col>15</xdr:col>
      <xdr:colOff>434340</xdr:colOff>
      <xdr:row>39</xdr:row>
      <xdr:rowOff>170230</xdr:rowOff>
    </xdr:to>
    <mc:AlternateContent xmlns:mc="http://schemas.openxmlformats.org/markup-compatibility/2006" xmlns:a14="http://schemas.microsoft.com/office/drawing/2010/main">
      <mc:Choice Requires="a14">
        <xdr:graphicFrame macro="">
          <xdr:nvGraphicFramePr>
            <xdr:cNvPr id="140" name="Year 10">
              <a:extLst>
                <a:ext uri="{FF2B5EF4-FFF2-40B4-BE49-F238E27FC236}">
                  <a16:creationId xmlns:a16="http://schemas.microsoft.com/office/drawing/2014/main" id="{BCF04E16-8B2A-4C2B-8B4D-4B4C58AEE849}"/>
                </a:ext>
              </a:extLst>
            </xdr:cNvPr>
            <xdr:cNvGraphicFramePr/>
          </xdr:nvGraphicFramePr>
          <xdr:xfrm>
            <a:off x="0" y="0"/>
            <a:ext cx="0" cy="0"/>
          </xdr:xfrm>
          <a:graphic>
            <a:graphicData uri="http://schemas.microsoft.com/office/drawing/2010/slicer">
              <sle:slicer xmlns:sle="http://schemas.microsoft.com/office/drawing/2010/slicer" name="Year 10"/>
            </a:graphicData>
          </a:graphic>
        </xdr:graphicFrame>
      </mc:Choice>
      <mc:Fallback xmlns="">
        <xdr:sp macro="" textlink="">
          <xdr:nvSpPr>
            <xdr:cNvPr id="0" name=""/>
            <xdr:cNvSpPr>
              <a:spLocks noTextEdit="1"/>
            </xdr:cNvSpPr>
          </xdr:nvSpPr>
          <xdr:spPr>
            <a:xfrm>
              <a:off x="7200900" y="6945934"/>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483870</xdr:colOff>
      <xdr:row>31</xdr:row>
      <xdr:rowOff>106680</xdr:rowOff>
    </xdr:from>
    <xdr:to>
      <xdr:col>10</xdr:col>
      <xdr:colOff>544830</xdr:colOff>
      <xdr:row>40</xdr:row>
      <xdr:rowOff>60960</xdr:rowOff>
    </xdr:to>
    <xdr:sp macro="" textlink="">
      <xdr:nvSpPr>
        <xdr:cNvPr id="141" name="Rectangle: Rounded Corners 140">
          <a:extLst>
            <a:ext uri="{FF2B5EF4-FFF2-40B4-BE49-F238E27FC236}">
              <a16:creationId xmlns:a16="http://schemas.microsoft.com/office/drawing/2014/main" id="{9A52C9BC-D4F0-4B39-B6E3-C716B57D8944}"/>
            </a:ext>
          </a:extLst>
        </xdr:cNvPr>
        <xdr:cNvSpPr/>
      </xdr:nvSpPr>
      <xdr:spPr>
        <a:xfrm>
          <a:off x="1703070" y="5775960"/>
          <a:ext cx="4937760" cy="1600200"/>
        </a:xfrm>
        <a:prstGeom prst="roundRect">
          <a:avLst>
            <a:gd name="adj" fmla="val 13565"/>
          </a:avLst>
        </a:prstGeom>
        <a:gradFill flip="none" rotWithShape="1">
          <a:gsLst>
            <a:gs pos="87000">
              <a:srgbClr val="17274B"/>
            </a:gs>
            <a:gs pos="0">
              <a:srgbClr val="004679"/>
            </a:gs>
          </a:gsLst>
          <a:path path="circle">
            <a:fillToRect l="50000" t="-80000" r="50000" b="180000"/>
          </a:path>
          <a:tileRect/>
        </a:gradFill>
        <a:ln>
          <a:no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563880</xdr:colOff>
      <xdr:row>32</xdr:row>
      <xdr:rowOff>68580</xdr:rowOff>
    </xdr:from>
    <xdr:to>
      <xdr:col>10</xdr:col>
      <xdr:colOff>487680</xdr:colOff>
      <xdr:row>40</xdr:row>
      <xdr:rowOff>4572</xdr:rowOff>
    </xdr:to>
    <xdr:graphicFrame macro="">
      <xdr:nvGraphicFramePr>
        <xdr:cNvPr id="142" name="Chart 141">
          <a:extLst>
            <a:ext uri="{FF2B5EF4-FFF2-40B4-BE49-F238E27FC236}">
              <a16:creationId xmlns:a16="http://schemas.microsoft.com/office/drawing/2014/main" id="{97D723C5-8963-4A1F-8B2D-27E0E5C103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9</xdr:col>
      <xdr:colOff>449580</xdr:colOff>
      <xdr:row>31</xdr:row>
      <xdr:rowOff>76200</xdr:rowOff>
    </xdr:from>
    <xdr:to>
      <xdr:col>10</xdr:col>
      <xdr:colOff>480060</xdr:colOff>
      <xdr:row>33</xdr:row>
      <xdr:rowOff>167640</xdr:rowOff>
    </xdr:to>
    <xdr:graphicFrame macro="">
      <xdr:nvGraphicFramePr>
        <xdr:cNvPr id="143" name="Chart 142">
          <a:extLst>
            <a:ext uri="{FF2B5EF4-FFF2-40B4-BE49-F238E27FC236}">
              <a16:creationId xmlns:a16="http://schemas.microsoft.com/office/drawing/2014/main" id="{199DC536-8214-4724-9A95-11EEF5AA5A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7</xdr:col>
      <xdr:colOff>121920</xdr:colOff>
      <xdr:row>31</xdr:row>
      <xdr:rowOff>60960</xdr:rowOff>
    </xdr:from>
    <xdr:to>
      <xdr:col>8</xdr:col>
      <xdr:colOff>152400</xdr:colOff>
      <xdr:row>33</xdr:row>
      <xdr:rowOff>152400</xdr:rowOff>
    </xdr:to>
    <xdr:graphicFrame macro="">
      <xdr:nvGraphicFramePr>
        <xdr:cNvPr id="144" name="Chart 143">
          <a:extLst>
            <a:ext uri="{FF2B5EF4-FFF2-40B4-BE49-F238E27FC236}">
              <a16:creationId xmlns:a16="http://schemas.microsoft.com/office/drawing/2014/main" id="{EB1CE45F-1385-4B83-9AE7-FE5B9B26F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mc:AlternateContent xmlns:mc="http://schemas.openxmlformats.org/markup-compatibility/2006">
    <mc:Choice xmlns:a14="http://schemas.microsoft.com/office/drawing/2010/main" Requires="a14">
      <xdr:twoCellAnchor editAs="oneCell">
        <xdr:from>
          <xdr:col>9</xdr:col>
          <xdr:colOff>361950</xdr:colOff>
          <xdr:row>32</xdr:row>
          <xdr:rowOff>9525</xdr:rowOff>
        </xdr:from>
        <xdr:to>
          <xdr:col>10</xdr:col>
          <xdr:colOff>304800</xdr:colOff>
          <xdr:row>33</xdr:row>
          <xdr:rowOff>47625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32</xdr:row>
          <xdr:rowOff>9525</xdr:rowOff>
        </xdr:from>
        <xdr:to>
          <xdr:col>7</xdr:col>
          <xdr:colOff>600075</xdr:colOff>
          <xdr:row>33</xdr:row>
          <xdr:rowOff>47625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57150</xdr:colOff>
      <xdr:row>32</xdr:row>
      <xdr:rowOff>7620</xdr:rowOff>
    </xdr:from>
    <xdr:to>
      <xdr:col>7</xdr:col>
      <xdr:colOff>240030</xdr:colOff>
      <xdr:row>33</xdr:row>
      <xdr:rowOff>7620</xdr:rowOff>
    </xdr:to>
    <xdr:sp macro="" textlink="">
      <xdr:nvSpPr>
        <xdr:cNvPr id="149" name="Rectangle 148">
          <a:extLst>
            <a:ext uri="{FF2B5EF4-FFF2-40B4-BE49-F238E27FC236}">
              <a16:creationId xmlns:a16="http://schemas.microsoft.com/office/drawing/2014/main" id="{E9919C0D-3802-41CE-8ACC-07551F3F26DD}"/>
            </a:ext>
          </a:extLst>
        </xdr:cNvPr>
        <xdr:cNvSpPr/>
      </xdr:nvSpPr>
      <xdr:spPr>
        <a:xfrm>
          <a:off x="4324350" y="5859780"/>
          <a:ext cx="182880" cy="182880"/>
        </a:xfrm>
        <a:prstGeom prst="rect">
          <a:avLst/>
        </a:prstGeom>
        <a:solidFill>
          <a:srgbClr val="083B6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9</xdr:col>
      <xdr:colOff>392430</xdr:colOff>
      <xdr:row>32</xdr:row>
      <xdr:rowOff>7620</xdr:rowOff>
    </xdr:from>
    <xdr:to>
      <xdr:col>9</xdr:col>
      <xdr:colOff>575310</xdr:colOff>
      <xdr:row>33</xdr:row>
      <xdr:rowOff>7620</xdr:rowOff>
    </xdr:to>
    <xdr:sp macro="" textlink="">
      <xdr:nvSpPr>
        <xdr:cNvPr id="150" name="Rectangle 149">
          <a:extLst>
            <a:ext uri="{FF2B5EF4-FFF2-40B4-BE49-F238E27FC236}">
              <a16:creationId xmlns:a16="http://schemas.microsoft.com/office/drawing/2014/main" id="{8FDA6E9F-B573-4169-85E8-4BB980097A39}"/>
            </a:ext>
          </a:extLst>
        </xdr:cNvPr>
        <xdr:cNvSpPr/>
      </xdr:nvSpPr>
      <xdr:spPr>
        <a:xfrm>
          <a:off x="5878830" y="5859780"/>
          <a:ext cx="182880" cy="182880"/>
        </a:xfrm>
        <a:prstGeom prst="rect">
          <a:avLst/>
        </a:prstGeom>
        <a:solidFill>
          <a:srgbClr val="132C5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3</xdr:col>
      <xdr:colOff>0</xdr:colOff>
      <xdr:row>31</xdr:row>
      <xdr:rowOff>140666</xdr:rowOff>
    </xdr:from>
    <xdr:to>
      <xdr:col>5</xdr:col>
      <xdr:colOff>160020</xdr:colOff>
      <xdr:row>33</xdr:row>
      <xdr:rowOff>86402</xdr:rowOff>
    </xdr:to>
    <xdr:sp macro="" textlink="Processing!B17">
      <xdr:nvSpPr>
        <xdr:cNvPr id="145" name="TextBox 24">
          <a:extLst>
            <a:ext uri="{FF2B5EF4-FFF2-40B4-BE49-F238E27FC236}">
              <a16:creationId xmlns:a16="http://schemas.microsoft.com/office/drawing/2014/main" id="{EEE41A7C-A8E6-4D5C-91AB-7293EF347AA3}"/>
            </a:ext>
          </a:extLst>
        </xdr:cNvPr>
        <xdr:cNvSpPr txBox="1"/>
      </xdr:nvSpPr>
      <xdr:spPr>
        <a:xfrm>
          <a:off x="1828800" y="5809946"/>
          <a:ext cx="13792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1930036-CF20-4811-8FA5-2B7AE24A307A}" type="TxLink">
            <a:rPr lang="en-US" sz="1400" b="1" kern="1200">
              <a:solidFill>
                <a:schemeClr val="bg1"/>
              </a:solidFill>
              <a:latin typeface="+mn-lt"/>
              <a:ea typeface="+mn-ea"/>
              <a:cs typeface="+mn-cs"/>
            </a:rPr>
            <a:pPr marL="0" indent="0" algn="l" defTabSz="914400" rtl="0" eaLnBrk="1" latinLnBrk="0" hangingPunct="1"/>
            <a:t>Compare Costs</a:t>
          </a:fld>
          <a:endParaRPr lang="ru-RU" sz="1400" b="1" kern="1200">
            <a:solidFill>
              <a:schemeClr val="bg1"/>
            </a:solidFill>
            <a:latin typeface="+mn-lt"/>
            <a:ea typeface="+mn-ea"/>
            <a:cs typeface="+mn-cs"/>
          </a:endParaRPr>
        </a:p>
      </xdr:txBody>
    </xdr:sp>
    <xdr:clientData/>
  </xdr:twoCellAnchor>
  <xdr:twoCellAnchor>
    <xdr:from>
      <xdr:col>6</xdr:col>
      <xdr:colOff>350520</xdr:colOff>
      <xdr:row>31</xdr:row>
      <xdr:rowOff>163526</xdr:rowOff>
    </xdr:from>
    <xdr:to>
      <xdr:col>7</xdr:col>
      <xdr:colOff>289560</xdr:colOff>
      <xdr:row>33</xdr:row>
      <xdr:rowOff>62326</xdr:rowOff>
    </xdr:to>
    <xdr:sp macro="" textlink="Processing!E17">
      <xdr:nvSpPr>
        <xdr:cNvPr id="146" name="TextBox 24">
          <a:extLst>
            <a:ext uri="{FF2B5EF4-FFF2-40B4-BE49-F238E27FC236}">
              <a16:creationId xmlns:a16="http://schemas.microsoft.com/office/drawing/2014/main" id="{18D5C19C-DB74-4900-A754-AA73C4A1CD30}"/>
            </a:ext>
          </a:extLst>
        </xdr:cNvPr>
        <xdr:cNvSpPr txBox="1"/>
      </xdr:nvSpPr>
      <xdr:spPr>
        <a:xfrm>
          <a:off x="4008120" y="5832806"/>
          <a:ext cx="5486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D614F166-3E12-48F3-934F-1A1F6CA2C6AE}" type="TxLink">
            <a:rPr lang="en-US" sz="1100" b="0" i="0" u="none" strike="noStrike" kern="1200">
              <a:solidFill>
                <a:schemeClr val="bg1"/>
              </a:solidFill>
              <a:latin typeface="Aptos Narrow"/>
              <a:ea typeface="+mn-ea"/>
              <a:cs typeface="+mn-cs"/>
            </a:rPr>
            <a:pPr marL="0" indent="0" algn="r" defTabSz="914400" rtl="0" eaLnBrk="1" latinLnBrk="0" hangingPunct="1"/>
            <a:t>Goals</a:t>
          </a:fld>
          <a:endParaRPr lang="ru-RU" sz="1400" b="0" kern="1200">
            <a:solidFill>
              <a:schemeClr val="bg1"/>
            </a:solidFill>
            <a:latin typeface="+mn-lt"/>
            <a:ea typeface="+mn-ea"/>
            <a:cs typeface="+mn-cs"/>
          </a:endParaRPr>
        </a:p>
      </xdr:txBody>
    </xdr:sp>
    <xdr:clientData/>
  </xdr:twoCellAnchor>
  <xdr:twoCellAnchor>
    <xdr:from>
      <xdr:col>4</xdr:col>
      <xdr:colOff>541020</xdr:colOff>
      <xdr:row>31</xdr:row>
      <xdr:rowOff>163526</xdr:rowOff>
    </xdr:from>
    <xdr:to>
      <xdr:col>6</xdr:col>
      <xdr:colOff>312420</xdr:colOff>
      <xdr:row>33</xdr:row>
      <xdr:rowOff>62326</xdr:rowOff>
    </xdr:to>
    <xdr:sp macro="" textlink="Processing!C30">
      <xdr:nvSpPr>
        <xdr:cNvPr id="147" name="TextBox 24">
          <a:extLst>
            <a:ext uri="{FF2B5EF4-FFF2-40B4-BE49-F238E27FC236}">
              <a16:creationId xmlns:a16="http://schemas.microsoft.com/office/drawing/2014/main" id="{89624DC8-2A87-422F-8573-3A926908A0B9}"/>
            </a:ext>
          </a:extLst>
        </xdr:cNvPr>
        <xdr:cNvSpPr txBox="1"/>
      </xdr:nvSpPr>
      <xdr:spPr>
        <a:xfrm>
          <a:off x="2979420" y="5832806"/>
          <a:ext cx="990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6E374DD-888C-47A4-ACEA-C9F4E3EE72F3}" type="TxLink">
            <a:rPr lang="en-US" sz="1100" b="0" i="0" u="none" strike="noStrike" kern="1200">
              <a:solidFill>
                <a:srgbClr val="29A3FF"/>
              </a:solidFill>
              <a:latin typeface="Aptos Narrow"/>
              <a:ea typeface="+mn-ea"/>
              <a:cs typeface="+mn-cs"/>
            </a:rPr>
            <a:pPr marL="0" indent="0" algn="l" defTabSz="914400" rtl="0" eaLnBrk="1" latinLnBrk="0" hangingPunct="1"/>
            <a:t> $13,400 </a:t>
          </a:fld>
          <a:endParaRPr lang="ru-RU" sz="1400" b="0" kern="1200">
            <a:solidFill>
              <a:srgbClr val="29A3FF"/>
            </a:solidFill>
            <a:latin typeface="+mn-lt"/>
            <a:ea typeface="+mn-ea"/>
            <a:cs typeface="+mn-cs"/>
          </a:endParaRPr>
        </a:p>
      </xdr:txBody>
    </xdr:sp>
    <xdr:clientData/>
  </xdr:twoCellAnchor>
  <xdr:twoCellAnchor editAs="oneCell">
    <xdr:from>
      <xdr:col>3</xdr:col>
      <xdr:colOff>30480</xdr:colOff>
      <xdr:row>38</xdr:row>
      <xdr:rowOff>60960</xdr:rowOff>
    </xdr:from>
    <xdr:to>
      <xdr:col>10</xdr:col>
      <xdr:colOff>426720</xdr:colOff>
      <xdr:row>40</xdr:row>
      <xdr:rowOff>33528</xdr:rowOff>
    </xdr:to>
    <mc:AlternateContent xmlns:mc="http://schemas.openxmlformats.org/markup-compatibility/2006" xmlns:a14="http://schemas.microsoft.com/office/drawing/2010/main">
      <mc:Choice Requires="a14">
        <xdr:graphicFrame macro="">
          <xdr:nvGraphicFramePr>
            <xdr:cNvPr id="148" name="Month 7">
              <a:extLst>
                <a:ext uri="{FF2B5EF4-FFF2-40B4-BE49-F238E27FC236}">
                  <a16:creationId xmlns:a16="http://schemas.microsoft.com/office/drawing/2014/main" id="{647FBCB4-231C-40E0-9040-372B25530491}"/>
                </a:ext>
              </a:extLst>
            </xdr:cNvPr>
            <xdr:cNvGraphicFramePr/>
          </xdr:nvGraphicFramePr>
          <xdr:xfrm>
            <a:off x="0" y="0"/>
            <a:ext cx="0" cy="0"/>
          </xdr:xfrm>
          <a:graphic>
            <a:graphicData uri="http://schemas.microsoft.com/office/drawing/2010/slicer">
              <sle:slicer xmlns:sle="http://schemas.microsoft.com/office/drawing/2010/slicer" name="Month 7"/>
            </a:graphicData>
          </a:graphic>
        </xdr:graphicFrame>
      </mc:Choice>
      <mc:Fallback xmlns="">
        <xdr:sp macro="" textlink="">
          <xdr:nvSpPr>
            <xdr:cNvPr id="0" name=""/>
            <xdr:cNvSpPr>
              <a:spLocks noTextEdit="1"/>
            </xdr:cNvSpPr>
          </xdr:nvSpPr>
          <xdr:spPr>
            <a:xfrm>
              <a:off x="1859280" y="7010400"/>
              <a:ext cx="4663440" cy="338328"/>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41910</xdr:colOff>
      <xdr:row>31</xdr:row>
      <xdr:rowOff>167640</xdr:rowOff>
    </xdr:from>
    <xdr:to>
      <xdr:col>9</xdr:col>
      <xdr:colOff>590550</xdr:colOff>
      <xdr:row>33</xdr:row>
      <xdr:rowOff>66440</xdr:rowOff>
    </xdr:to>
    <xdr:sp macro="" textlink="Processing!D17">
      <xdr:nvSpPr>
        <xdr:cNvPr id="151" name="TextBox 24">
          <a:extLst>
            <a:ext uri="{FF2B5EF4-FFF2-40B4-BE49-F238E27FC236}">
              <a16:creationId xmlns:a16="http://schemas.microsoft.com/office/drawing/2014/main" id="{8B67DAC6-1342-4124-A527-EA77DDFAE6DC}"/>
            </a:ext>
          </a:extLst>
        </xdr:cNvPr>
        <xdr:cNvSpPr txBox="1"/>
      </xdr:nvSpPr>
      <xdr:spPr>
        <a:xfrm>
          <a:off x="5528310" y="5836920"/>
          <a:ext cx="5486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EA088D55-FB6C-4E3B-A8E7-443B4D869F73}" type="TxLink">
            <a:rPr lang="en-US" sz="1100" b="0" i="0" u="none" strike="noStrike" kern="1200">
              <a:solidFill>
                <a:schemeClr val="bg1"/>
              </a:solidFill>
              <a:latin typeface="Aptos Narrow"/>
              <a:ea typeface="+mn-ea"/>
              <a:cs typeface="+mn-cs"/>
            </a:rPr>
            <a:pPr marL="0" indent="0" algn="r" defTabSz="914400" rtl="0" eaLnBrk="1" latinLnBrk="0" hangingPunct="1"/>
            <a:t>Inflow</a:t>
          </a:fld>
          <a:endParaRPr lang="ru-RU" sz="1400" b="0" kern="1200">
            <a:solidFill>
              <a:schemeClr val="bg1"/>
            </a:solidFill>
            <a:latin typeface="+mn-lt"/>
            <a:ea typeface="+mn-ea"/>
            <a:cs typeface="+mn-cs"/>
          </a:endParaRPr>
        </a:p>
      </xdr:txBody>
    </xdr:sp>
    <xdr:clientData/>
  </xdr:twoCellAnchor>
  <xdr:twoCellAnchor>
    <xdr:from>
      <xdr:col>8</xdr:col>
      <xdr:colOff>57150</xdr:colOff>
      <xdr:row>31</xdr:row>
      <xdr:rowOff>167640</xdr:rowOff>
    </xdr:from>
    <xdr:to>
      <xdr:col>9</xdr:col>
      <xdr:colOff>118110</xdr:colOff>
      <xdr:row>33</xdr:row>
      <xdr:rowOff>66440</xdr:rowOff>
    </xdr:to>
    <xdr:sp macro="" textlink="Processing!D31">
      <xdr:nvSpPr>
        <xdr:cNvPr id="153" name="TextBox 24">
          <a:extLst>
            <a:ext uri="{FF2B5EF4-FFF2-40B4-BE49-F238E27FC236}">
              <a16:creationId xmlns:a16="http://schemas.microsoft.com/office/drawing/2014/main" id="{4D6AD597-1C28-484C-9410-DED38CC46F97}"/>
            </a:ext>
          </a:extLst>
        </xdr:cNvPr>
        <xdr:cNvSpPr txBox="1"/>
      </xdr:nvSpPr>
      <xdr:spPr>
        <a:xfrm>
          <a:off x="4933950" y="5836920"/>
          <a:ext cx="6705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A1F9FB3E-F48E-4012-BD1A-6FD771BF9472}" type="TxLink">
            <a:rPr lang="en-US" sz="1100" b="0" i="0" u="none" strike="noStrike" kern="1200">
              <a:solidFill>
                <a:srgbClr val="16BBC9"/>
              </a:solidFill>
              <a:latin typeface="Aptos Narrow"/>
              <a:ea typeface="+mn-ea"/>
              <a:cs typeface="+mn-cs"/>
            </a:rPr>
            <a:pPr marL="0" indent="0" algn="r" defTabSz="914400" rtl="0" eaLnBrk="1" latinLnBrk="0" hangingPunct="1"/>
            <a:t> $16,328 </a:t>
          </a:fld>
          <a:endParaRPr lang="ru-RU" sz="1400" b="0" kern="1200">
            <a:solidFill>
              <a:srgbClr val="16BBC9"/>
            </a:solidFill>
            <a:latin typeface="+mn-lt"/>
            <a:ea typeface="+mn-ea"/>
            <a:cs typeface="+mn-cs"/>
          </a:endParaRPr>
        </a:p>
      </xdr:txBody>
    </xdr:sp>
    <xdr:clientData/>
  </xdr:twoCellAnchor>
  <xdr:twoCellAnchor>
    <xdr:from>
      <xdr:col>5</xdr:col>
      <xdr:colOff>430530</xdr:colOff>
      <xdr:row>31</xdr:row>
      <xdr:rowOff>167640</xdr:rowOff>
    </xdr:from>
    <xdr:to>
      <xdr:col>6</xdr:col>
      <xdr:colOff>521970</xdr:colOff>
      <xdr:row>33</xdr:row>
      <xdr:rowOff>66440</xdr:rowOff>
    </xdr:to>
    <xdr:sp macro="" textlink="Processing!E31">
      <xdr:nvSpPr>
        <xdr:cNvPr id="155" name="TextBox 24">
          <a:extLst>
            <a:ext uri="{FF2B5EF4-FFF2-40B4-BE49-F238E27FC236}">
              <a16:creationId xmlns:a16="http://schemas.microsoft.com/office/drawing/2014/main" id="{7E7BBFB1-7091-4976-8FEC-B0A0C9D3594C}"/>
            </a:ext>
          </a:extLst>
        </xdr:cNvPr>
        <xdr:cNvSpPr txBox="1"/>
      </xdr:nvSpPr>
      <xdr:spPr>
        <a:xfrm>
          <a:off x="3478530" y="5836920"/>
          <a:ext cx="7010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35C6536-70AD-4935-910D-D3C11E64DBC4}" type="TxLink">
            <a:rPr lang="en-US" sz="1100" b="0" i="0" u="none" strike="noStrike" kern="1200">
              <a:solidFill>
                <a:srgbClr val="01EFFA"/>
              </a:solidFill>
              <a:latin typeface="Aptos Narrow"/>
              <a:ea typeface="+mn-ea"/>
              <a:cs typeface="+mn-cs"/>
            </a:rPr>
            <a:pPr marL="0" indent="0" algn="r" defTabSz="914400" rtl="0" eaLnBrk="1" latinLnBrk="0" hangingPunct="1"/>
            <a:t> </a:t>
          </a:fld>
          <a:endParaRPr lang="ru-RU" sz="1400" b="0" kern="1200">
            <a:solidFill>
              <a:srgbClr val="01EFFA"/>
            </a:solidFill>
            <a:latin typeface="+mn-lt"/>
            <a:ea typeface="+mn-ea"/>
            <a:cs typeface="+mn-cs"/>
          </a:endParaRPr>
        </a:p>
      </xdr:txBody>
    </xdr:sp>
    <xdr:clientData/>
  </xdr:twoCellAnchor>
  <xdr:twoCellAnchor editAs="oneCell">
    <xdr:from>
      <xdr:col>16</xdr:col>
      <xdr:colOff>464820</xdr:colOff>
      <xdr:row>2</xdr:row>
      <xdr:rowOff>38100</xdr:rowOff>
    </xdr:from>
    <xdr:to>
      <xdr:col>20</xdr:col>
      <xdr:colOff>403860</xdr:colOff>
      <xdr:row>4</xdr:row>
      <xdr:rowOff>28956</xdr:rowOff>
    </xdr:to>
    <mc:AlternateContent xmlns:mc="http://schemas.openxmlformats.org/markup-compatibility/2006" xmlns:a14="http://schemas.microsoft.com/office/drawing/2010/main">
      <mc:Choice Requires="a14">
        <xdr:graphicFrame macro="">
          <xdr:nvGraphicFramePr>
            <xdr:cNvPr id="156" name="Year 11">
              <a:extLst>
                <a:ext uri="{FF2B5EF4-FFF2-40B4-BE49-F238E27FC236}">
                  <a16:creationId xmlns:a16="http://schemas.microsoft.com/office/drawing/2014/main" id="{8E9C0789-E5B2-48E1-BA75-8A6507B98203}"/>
                </a:ext>
              </a:extLst>
            </xdr:cNvPr>
            <xdr:cNvGraphicFramePr/>
          </xdr:nvGraphicFramePr>
          <xdr:xfrm>
            <a:off x="0" y="0"/>
            <a:ext cx="0" cy="0"/>
          </xdr:xfrm>
          <a:graphic>
            <a:graphicData uri="http://schemas.microsoft.com/office/drawing/2010/slicer">
              <sle:slicer xmlns:sle="http://schemas.microsoft.com/office/drawing/2010/slicer" name="Year 11"/>
            </a:graphicData>
          </a:graphic>
        </xdr:graphicFrame>
      </mc:Choice>
      <mc:Fallback xmlns="">
        <xdr:sp macro="" textlink="">
          <xdr:nvSpPr>
            <xdr:cNvPr id="0" name=""/>
            <xdr:cNvSpPr>
              <a:spLocks noTextEdit="1"/>
            </xdr:cNvSpPr>
          </xdr:nvSpPr>
          <xdr:spPr>
            <a:xfrm>
              <a:off x="10218420" y="403860"/>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38100</xdr:colOff>
      <xdr:row>2</xdr:row>
      <xdr:rowOff>22860</xdr:rowOff>
    </xdr:from>
    <xdr:to>
      <xdr:col>20</xdr:col>
      <xdr:colOff>495300</xdr:colOff>
      <xdr:row>4</xdr:row>
      <xdr:rowOff>99060</xdr:rowOff>
    </xdr:to>
    <xdr:sp macro="" textlink="">
      <xdr:nvSpPr>
        <xdr:cNvPr id="157" name="Rectangle 156">
          <a:extLst>
            <a:ext uri="{FF2B5EF4-FFF2-40B4-BE49-F238E27FC236}">
              <a16:creationId xmlns:a16="http://schemas.microsoft.com/office/drawing/2014/main" id="{525EB547-73F1-7D43-D629-7368D17E29A1}"/>
            </a:ext>
          </a:extLst>
        </xdr:cNvPr>
        <xdr:cNvSpPr/>
      </xdr:nvSpPr>
      <xdr:spPr>
        <a:xfrm>
          <a:off x="12230100" y="388620"/>
          <a:ext cx="457200" cy="441960"/>
        </a:xfrm>
        <a:prstGeom prst="rect">
          <a:avLst/>
        </a:prstGeom>
        <a:solidFill>
          <a:srgbClr val="011C3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7</xdr:col>
      <xdr:colOff>548640</xdr:colOff>
      <xdr:row>2</xdr:row>
      <xdr:rowOff>60960</xdr:rowOff>
    </xdr:from>
    <xdr:to>
      <xdr:col>9</xdr:col>
      <xdr:colOff>297180</xdr:colOff>
      <xdr:row>4</xdr:row>
      <xdr:rowOff>5542</xdr:rowOff>
    </xdr:to>
    <xdr:sp macro="" textlink="">
      <xdr:nvSpPr>
        <xdr:cNvPr id="158" name="Rectangle: Rounded Corners 157">
          <a:extLst>
            <a:ext uri="{FF2B5EF4-FFF2-40B4-BE49-F238E27FC236}">
              <a16:creationId xmlns:a16="http://schemas.microsoft.com/office/drawing/2014/main" id="{3BE0B2D0-8F1D-49FA-A415-BF2F4AB26F44}"/>
            </a:ext>
          </a:extLst>
        </xdr:cNvPr>
        <xdr:cNvSpPr/>
      </xdr:nvSpPr>
      <xdr:spPr>
        <a:xfrm>
          <a:off x="4815840" y="426720"/>
          <a:ext cx="967740" cy="310342"/>
        </a:xfrm>
        <a:prstGeom prst="roundRect">
          <a:avLst>
            <a:gd name="adj" fmla="val 49653"/>
          </a:avLst>
        </a:prstGeom>
        <a:gradFill flip="none" rotWithShape="1">
          <a:gsLst>
            <a:gs pos="18000">
              <a:srgbClr val="003760"/>
            </a:gs>
            <a:gs pos="90000">
              <a:srgbClr val="003964"/>
            </a:gs>
          </a:gsLst>
          <a:path path="circle">
            <a:fillToRect l="50000" t="-80000" r="50000" b="180000"/>
          </a:path>
          <a:tileRect/>
        </a:gradFill>
        <a:ln w="9525">
          <a:solidFill>
            <a:srgbClr val="66FFFF"/>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050" kern="1200">
              <a:solidFill>
                <a:srgbClr val="66FFFF"/>
              </a:solidFill>
              <a:latin typeface="+mn-lt"/>
              <a:ea typeface="+mn-ea"/>
              <a:cs typeface="+mn-cs"/>
            </a:rPr>
            <a:t>Dashboard</a:t>
          </a:r>
          <a:endParaRPr lang="ru-RU" sz="1050" kern="1200">
            <a:solidFill>
              <a:srgbClr val="66FFFF"/>
            </a:solidFill>
            <a:latin typeface="+mn-lt"/>
            <a:ea typeface="+mn-ea"/>
            <a:cs typeface="+mn-cs"/>
          </a:endParaRPr>
        </a:p>
      </xdr:txBody>
    </xdr:sp>
    <xdr:clientData/>
  </xdr:twoCellAnchor>
  <xdr:twoCellAnchor>
    <xdr:from>
      <xdr:col>12</xdr:col>
      <xdr:colOff>45720</xdr:colOff>
      <xdr:row>2</xdr:row>
      <xdr:rowOff>60960</xdr:rowOff>
    </xdr:from>
    <xdr:to>
      <xdr:col>13</xdr:col>
      <xdr:colOff>403860</xdr:colOff>
      <xdr:row>4</xdr:row>
      <xdr:rowOff>5542</xdr:rowOff>
    </xdr:to>
    <xdr:sp macro="" textlink="">
      <xdr:nvSpPr>
        <xdr:cNvPr id="159" name="Rectangle: Rounded Corners 158">
          <a:hlinkClick xmlns:r="http://schemas.openxmlformats.org/officeDocument/2006/relationships" r:id="rId26"/>
          <a:extLst>
            <a:ext uri="{FF2B5EF4-FFF2-40B4-BE49-F238E27FC236}">
              <a16:creationId xmlns:a16="http://schemas.microsoft.com/office/drawing/2014/main" id="{4025992A-00D4-4360-9324-AD16F08866EB}"/>
            </a:ext>
          </a:extLst>
        </xdr:cNvPr>
        <xdr:cNvSpPr/>
      </xdr:nvSpPr>
      <xdr:spPr>
        <a:xfrm>
          <a:off x="7360920" y="426720"/>
          <a:ext cx="967740" cy="310342"/>
        </a:xfrm>
        <a:prstGeom prst="roundRect">
          <a:avLst>
            <a:gd name="adj" fmla="val 49653"/>
          </a:avLst>
        </a:prstGeom>
        <a:solidFill>
          <a:srgbClr val="011C31"/>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BEFBFF"/>
              </a:solidFill>
              <a:effectLst/>
              <a:latin typeface="+mn-lt"/>
              <a:ea typeface="+mn-ea"/>
              <a:cs typeface="+mn-cs"/>
            </a:rPr>
            <a:t>Costs</a:t>
          </a:r>
          <a:endParaRPr lang="ru-RU" sz="1050" b="0" kern="1200">
            <a:solidFill>
              <a:srgbClr val="BEFBFF"/>
            </a:solidFill>
            <a:latin typeface="+mn-lt"/>
            <a:ea typeface="+mn-ea"/>
            <a:cs typeface="+mn-cs"/>
          </a:endParaRPr>
        </a:p>
      </xdr:txBody>
    </xdr:sp>
    <xdr:clientData/>
  </xdr:twoCellAnchor>
  <xdr:twoCellAnchor>
    <xdr:from>
      <xdr:col>9</xdr:col>
      <xdr:colOff>601980</xdr:colOff>
      <xdr:row>2</xdr:row>
      <xdr:rowOff>60960</xdr:rowOff>
    </xdr:from>
    <xdr:to>
      <xdr:col>11</xdr:col>
      <xdr:colOff>350520</xdr:colOff>
      <xdr:row>4</xdr:row>
      <xdr:rowOff>5542</xdr:rowOff>
    </xdr:to>
    <xdr:sp macro="" textlink="Processing!F26">
      <xdr:nvSpPr>
        <xdr:cNvPr id="160" name="Rectangle: Rounded Corners 159">
          <a:hlinkClick xmlns:r="http://schemas.openxmlformats.org/officeDocument/2006/relationships" r:id="rId27"/>
          <a:extLst>
            <a:ext uri="{FF2B5EF4-FFF2-40B4-BE49-F238E27FC236}">
              <a16:creationId xmlns:a16="http://schemas.microsoft.com/office/drawing/2014/main" id="{0F1A60D2-203C-40D2-885E-0BD44C2B43F8}"/>
            </a:ext>
          </a:extLst>
        </xdr:cNvPr>
        <xdr:cNvSpPr/>
      </xdr:nvSpPr>
      <xdr:spPr>
        <a:xfrm>
          <a:off x="6088380" y="426720"/>
          <a:ext cx="967740" cy="310342"/>
        </a:xfrm>
        <a:prstGeom prst="roundRect">
          <a:avLst>
            <a:gd name="adj" fmla="val 49653"/>
          </a:avLst>
        </a:prstGeom>
        <a:solidFill>
          <a:srgbClr val="011C31"/>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F7ACD383-DBBD-41C1-8129-D552369CE456}" type="TxLink">
            <a:rPr lang="en-US" sz="1100" b="0" i="0" u="none" strike="noStrike" kern="1200">
              <a:solidFill>
                <a:srgbClr val="BEFBFF"/>
              </a:solidFill>
              <a:latin typeface="Aptos Narrow"/>
              <a:ea typeface="+mn-ea"/>
              <a:cs typeface="+mn-cs"/>
            </a:rPr>
            <a:pPr marL="0" indent="0" algn="ctr" defTabSz="914400" rtl="0" eaLnBrk="1" latinLnBrk="0" hangingPunct="1"/>
            <a:t>Structure</a:t>
          </a:fld>
          <a:endParaRPr lang="ru-RU" sz="1050" b="0" kern="1200">
            <a:solidFill>
              <a:srgbClr val="BEFBFF"/>
            </a:solidFill>
            <a:latin typeface="+mn-lt"/>
            <a:ea typeface="+mn-ea"/>
            <a:cs typeface="+mn-cs"/>
          </a:endParaRPr>
        </a:p>
      </xdr:txBody>
    </xdr:sp>
    <xdr:clientData/>
  </xdr:twoCellAnchor>
  <xdr:twoCellAnchor>
    <xdr:from>
      <xdr:col>14</xdr:col>
      <xdr:colOff>99060</xdr:colOff>
      <xdr:row>2</xdr:row>
      <xdr:rowOff>60960</xdr:rowOff>
    </xdr:from>
    <xdr:to>
      <xdr:col>15</xdr:col>
      <xdr:colOff>457200</xdr:colOff>
      <xdr:row>4</xdr:row>
      <xdr:rowOff>5542</xdr:rowOff>
    </xdr:to>
    <xdr:sp macro="" textlink="">
      <xdr:nvSpPr>
        <xdr:cNvPr id="161" name="Rectangle: Rounded Corners 160">
          <a:hlinkClick xmlns:r="http://schemas.openxmlformats.org/officeDocument/2006/relationships" r:id="rId28"/>
          <a:extLst>
            <a:ext uri="{FF2B5EF4-FFF2-40B4-BE49-F238E27FC236}">
              <a16:creationId xmlns:a16="http://schemas.microsoft.com/office/drawing/2014/main" id="{B4B8641A-F4FE-4DE6-B681-F19785931E66}"/>
            </a:ext>
          </a:extLst>
        </xdr:cNvPr>
        <xdr:cNvSpPr/>
      </xdr:nvSpPr>
      <xdr:spPr>
        <a:xfrm>
          <a:off x="8633460" y="426720"/>
          <a:ext cx="967740" cy="310342"/>
        </a:xfrm>
        <a:prstGeom prst="roundRect">
          <a:avLst>
            <a:gd name="adj" fmla="val 49653"/>
          </a:avLst>
        </a:prstGeom>
        <a:solidFill>
          <a:srgbClr val="011C31"/>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pl-PL" sz="1100" b="0">
              <a:solidFill>
                <a:srgbClr val="BEFBFF"/>
              </a:solidFill>
              <a:effectLst/>
              <a:latin typeface="+mn-lt"/>
              <a:ea typeface="+mn-ea"/>
              <a:cs typeface="+mn-cs"/>
            </a:rPr>
            <a:t>Budget</a:t>
          </a:r>
          <a:endParaRPr lang="ru-RU" sz="1050" b="0" kern="1200">
            <a:solidFill>
              <a:srgbClr val="BEFBFF"/>
            </a:solidFill>
            <a:latin typeface="+mn-lt"/>
            <a:ea typeface="+mn-ea"/>
            <a:cs typeface="+mn-cs"/>
          </a:endParaRPr>
        </a:p>
      </xdr:txBody>
    </xdr:sp>
    <xdr:clientData/>
  </xdr:twoCellAnchor>
  <xdr:twoCellAnchor>
    <xdr:from>
      <xdr:col>3</xdr:col>
      <xdr:colOff>15240</xdr:colOff>
      <xdr:row>2</xdr:row>
      <xdr:rowOff>38100</xdr:rowOff>
    </xdr:from>
    <xdr:to>
      <xdr:col>3</xdr:col>
      <xdr:colOff>397894</xdr:colOff>
      <xdr:row>4</xdr:row>
      <xdr:rowOff>70213</xdr:rowOff>
    </xdr:to>
    <xdr:grpSp>
      <xdr:nvGrpSpPr>
        <xdr:cNvPr id="162" name="Group 161">
          <a:extLst>
            <a:ext uri="{FF2B5EF4-FFF2-40B4-BE49-F238E27FC236}">
              <a16:creationId xmlns:a16="http://schemas.microsoft.com/office/drawing/2014/main" id="{55E65154-6862-4FFA-BFEE-AF39D30D28FE}"/>
            </a:ext>
          </a:extLst>
        </xdr:cNvPr>
        <xdr:cNvGrpSpPr/>
      </xdr:nvGrpSpPr>
      <xdr:grpSpPr>
        <a:xfrm>
          <a:off x="1786890" y="419100"/>
          <a:ext cx="382654" cy="413113"/>
          <a:chOff x="259080" y="2584068"/>
          <a:chExt cx="995827" cy="1035432"/>
        </a:xfrm>
      </xdr:grpSpPr>
      <xdr:pic>
        <xdr:nvPicPr>
          <xdr:cNvPr id="163" name="Graphic 162" descr="Signal with solid fill">
            <a:extLst>
              <a:ext uri="{FF2B5EF4-FFF2-40B4-BE49-F238E27FC236}">
                <a16:creationId xmlns:a16="http://schemas.microsoft.com/office/drawing/2014/main" id="{E0753355-0093-EE5B-65CE-5E48DBAE8E67}"/>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259080" y="2705100"/>
            <a:ext cx="914400" cy="914400"/>
          </a:xfrm>
          <a:prstGeom prst="rect">
            <a:avLst/>
          </a:prstGeom>
        </xdr:spPr>
      </xdr:pic>
      <xdr:pic>
        <xdr:nvPicPr>
          <xdr:cNvPr id="164" name="Graphic 163" descr="Back with solid fill">
            <a:extLst>
              <a:ext uri="{FF2B5EF4-FFF2-40B4-BE49-F238E27FC236}">
                <a16:creationId xmlns:a16="http://schemas.microsoft.com/office/drawing/2014/main" id="{E1AB48D4-9E8E-A297-444C-E629DC97CBD1}"/>
              </a:ext>
            </a:extLst>
          </xdr:cNvPr>
          <xdr:cNvPicPr>
            <a:picLocks noChangeAspect="1"/>
          </xdr:cNvPicPr>
        </xdr:nvPicPr>
        <xdr:blipFill>
          <a:blip xmlns:r="http://schemas.openxmlformats.org/officeDocument/2006/relationships" r:embed="rId31">
            <a:extLst>
              <a:ext uri="{96DAC541-7B7A-43D3-8B79-37D633B846F1}">
                <asvg:svgBlip xmlns:asvg="http://schemas.microsoft.com/office/drawing/2016/SVG/main" r:embed="rId32"/>
              </a:ext>
            </a:extLst>
          </a:blip>
          <a:stretch>
            <a:fillRect/>
          </a:stretch>
        </xdr:blipFill>
        <xdr:spPr>
          <a:xfrm rot="7316941">
            <a:off x="282739" y="2584068"/>
            <a:ext cx="972168" cy="972168"/>
          </a:xfrm>
          <a:prstGeom prst="rect">
            <a:avLst/>
          </a:prstGeom>
        </xdr:spPr>
      </xdr:pic>
      <xdr:pic>
        <xdr:nvPicPr>
          <xdr:cNvPr id="165" name="Graphic 164" descr="Flying Money with solid fill">
            <a:extLst>
              <a:ext uri="{FF2B5EF4-FFF2-40B4-BE49-F238E27FC236}">
                <a16:creationId xmlns:a16="http://schemas.microsoft.com/office/drawing/2014/main" id="{3F08D45A-4C70-363B-1B6F-D7FB9647A587}"/>
              </a:ext>
            </a:extLst>
          </xdr:cNvPr>
          <xdr:cNvPicPr>
            <a:picLocks noChangeAspect="1"/>
          </xdr:cNvPicPr>
        </xdr:nvPicPr>
        <xdr:blipFill>
          <a:blip xmlns:r="http://schemas.openxmlformats.org/officeDocument/2006/relationships" r:embed="rId33">
            <a:extLst>
              <a:ext uri="{96DAC541-7B7A-43D3-8B79-37D633B846F1}">
                <asvg:svgBlip xmlns:asvg="http://schemas.microsoft.com/office/drawing/2016/SVG/main" r:embed="rId34"/>
              </a:ext>
            </a:extLst>
          </a:blip>
          <a:stretch>
            <a:fillRect/>
          </a:stretch>
        </xdr:blipFill>
        <xdr:spPr>
          <a:xfrm>
            <a:off x="259080" y="2667001"/>
            <a:ext cx="525780" cy="525781"/>
          </a:xfrm>
          <a:prstGeom prst="rect">
            <a:avLst/>
          </a:prstGeom>
        </xdr:spPr>
      </xdr:pic>
    </xdr:grpSp>
    <xdr:clientData/>
  </xdr:twoCellAnchor>
  <xdr:twoCellAnchor>
    <xdr:from>
      <xdr:col>3</xdr:col>
      <xdr:colOff>361406</xdr:colOff>
      <xdr:row>2</xdr:row>
      <xdr:rowOff>78922</xdr:rowOff>
    </xdr:from>
    <xdr:to>
      <xdr:col>6</xdr:col>
      <xdr:colOff>403860</xdr:colOff>
      <xdr:row>4</xdr:row>
      <xdr:rowOff>70213</xdr:rowOff>
    </xdr:to>
    <xdr:sp macro="" textlink="">
      <xdr:nvSpPr>
        <xdr:cNvPr id="166" name="TextBox 165">
          <a:extLst>
            <a:ext uri="{FF2B5EF4-FFF2-40B4-BE49-F238E27FC236}">
              <a16:creationId xmlns:a16="http://schemas.microsoft.com/office/drawing/2014/main" id="{D69DF451-0455-4741-8006-070544AE7A70}"/>
            </a:ext>
          </a:extLst>
        </xdr:cNvPr>
        <xdr:cNvSpPr txBox="1"/>
      </xdr:nvSpPr>
      <xdr:spPr>
        <a:xfrm>
          <a:off x="2190206" y="444682"/>
          <a:ext cx="1871254" cy="357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pl-PL" sz="1800" b="1">
              <a:solidFill>
                <a:srgbClr val="BFFAFF"/>
              </a:solidFill>
            </a:rPr>
            <a:t>Personal Finance</a:t>
          </a:r>
          <a:endParaRPr lang="ru-RU" sz="1800" b="1">
            <a:solidFill>
              <a:srgbClr val="BFFAFF"/>
            </a:solidFill>
          </a:endParaRPr>
        </a:p>
      </xdr:txBody>
    </xdr:sp>
    <xdr:clientData/>
  </xdr:twoCellAnchor>
  <xdr:twoCellAnchor>
    <xdr:from>
      <xdr:col>22</xdr:col>
      <xdr:colOff>212160</xdr:colOff>
      <xdr:row>1</xdr:row>
      <xdr:rowOff>0</xdr:rowOff>
    </xdr:from>
    <xdr:to>
      <xdr:col>22</xdr:col>
      <xdr:colOff>486480</xdr:colOff>
      <xdr:row>2</xdr:row>
      <xdr:rowOff>91440</xdr:rowOff>
    </xdr:to>
    <xdr:pic>
      <xdr:nvPicPr>
        <xdr:cNvPr id="176" name="Graphic 175" descr="Partial sun with solid fill">
          <a:hlinkClick xmlns:r="http://schemas.openxmlformats.org/officeDocument/2006/relationships" r:id="rId35"/>
          <a:extLst>
            <a:ext uri="{FF2B5EF4-FFF2-40B4-BE49-F238E27FC236}">
              <a16:creationId xmlns:a16="http://schemas.microsoft.com/office/drawing/2014/main" id="{2EEFC37C-9806-E736-8F10-145C41606F7B}"/>
            </a:ext>
          </a:extLst>
        </xdr:cNvPr>
        <xdr:cNvPicPr>
          <a:picLocks noChangeAspect="1"/>
        </xdr:cNvPicPr>
      </xdr:nvPicPr>
      <xdr:blipFill>
        <a:blip xmlns:r="http://schemas.openxmlformats.org/officeDocument/2006/relationships" r:embed="rId36">
          <a:extLst>
            <a:ext uri="{96DAC541-7B7A-43D3-8B79-37D633B846F1}">
              <asvg:svgBlip xmlns:asvg="http://schemas.microsoft.com/office/drawing/2016/SVG/main" r:embed="rId37"/>
            </a:ext>
          </a:extLst>
        </a:blip>
        <a:stretch>
          <a:fillRect/>
        </a:stretch>
      </xdr:blipFill>
      <xdr:spPr>
        <a:xfrm>
          <a:off x="13623360" y="182880"/>
          <a:ext cx="274320" cy="274320"/>
        </a:xfrm>
        <a:prstGeom prst="rect">
          <a:avLst/>
        </a:prstGeom>
      </xdr:spPr>
    </xdr:pic>
    <xdr:clientData/>
  </xdr:twoCellAnchor>
  <xdr:twoCellAnchor>
    <xdr:from>
      <xdr:col>21</xdr:col>
      <xdr:colOff>426720</xdr:colOff>
      <xdr:row>1</xdr:row>
      <xdr:rowOff>0</xdr:rowOff>
    </xdr:from>
    <xdr:to>
      <xdr:col>22</xdr:col>
      <xdr:colOff>91440</xdr:colOff>
      <xdr:row>2</xdr:row>
      <xdr:rowOff>91440</xdr:rowOff>
    </xdr:to>
    <xdr:pic>
      <xdr:nvPicPr>
        <xdr:cNvPr id="177" name="Graphic 176" descr="Moon with solid fill">
          <a:extLst>
            <a:ext uri="{FF2B5EF4-FFF2-40B4-BE49-F238E27FC236}">
              <a16:creationId xmlns:a16="http://schemas.microsoft.com/office/drawing/2014/main" id="{AA13FB6E-3EFF-C7F5-CBC7-4892F7BC1905}"/>
            </a:ext>
          </a:extLst>
        </xdr:cNvPr>
        <xdr:cNvPicPr>
          <a:picLocks noChangeAspect="1"/>
        </xdr:cNvPicPr>
      </xdr:nvPicPr>
      <xdr:blipFill>
        <a:blip xmlns:r="http://schemas.openxmlformats.org/officeDocument/2006/relationships" r:embed="rId38">
          <a:extLst>
            <a:ext uri="{96DAC541-7B7A-43D3-8B79-37D633B846F1}">
              <asvg:svgBlip xmlns:asvg="http://schemas.microsoft.com/office/drawing/2016/SVG/main" r:embed="rId39"/>
            </a:ext>
          </a:extLst>
        </a:blip>
        <a:stretch>
          <a:fillRect/>
        </a:stretch>
      </xdr:blipFill>
      <xdr:spPr>
        <a:xfrm>
          <a:off x="13228320" y="182880"/>
          <a:ext cx="274320" cy="274320"/>
        </a:xfrm>
        <a:prstGeom prst="rect">
          <a:avLst/>
        </a:prstGeom>
      </xdr:spPr>
    </xdr:pic>
    <xdr:clientData/>
  </xdr:twoCellAnchor>
  <xdr:twoCellAnchor>
    <xdr:from>
      <xdr:col>22</xdr:col>
      <xdr:colOff>607200</xdr:colOff>
      <xdr:row>1</xdr:row>
      <xdr:rowOff>0</xdr:rowOff>
    </xdr:from>
    <xdr:to>
      <xdr:col>23</xdr:col>
      <xdr:colOff>271920</xdr:colOff>
      <xdr:row>2</xdr:row>
      <xdr:rowOff>91440</xdr:rowOff>
    </xdr:to>
    <xdr:pic>
      <xdr:nvPicPr>
        <xdr:cNvPr id="178" name="Graphic 177" descr="Sun with solid fill">
          <a:hlinkClick xmlns:r="http://schemas.openxmlformats.org/officeDocument/2006/relationships" r:id="rId40"/>
          <a:extLst>
            <a:ext uri="{FF2B5EF4-FFF2-40B4-BE49-F238E27FC236}">
              <a16:creationId xmlns:a16="http://schemas.microsoft.com/office/drawing/2014/main" id="{41F2C65E-EBC4-7C8F-BE1A-9489AE31FF9A}"/>
            </a:ext>
          </a:extLst>
        </xdr:cNvPr>
        <xdr:cNvPicPr>
          <a:picLocks noChangeAspect="1"/>
        </xdr:cNvPicPr>
      </xdr:nvPicPr>
      <xdr:blipFill>
        <a:blip xmlns:r="http://schemas.openxmlformats.org/officeDocument/2006/relationships" r:embed="rId41">
          <a:extLst>
            <a:ext uri="{96DAC541-7B7A-43D3-8B79-37D633B846F1}">
              <asvg:svgBlip xmlns:asvg="http://schemas.microsoft.com/office/drawing/2016/SVG/main" r:embed="rId42"/>
            </a:ext>
          </a:extLst>
        </a:blip>
        <a:stretch>
          <a:fillRect/>
        </a:stretch>
      </xdr:blipFill>
      <xdr:spPr>
        <a:xfrm>
          <a:off x="14018400" y="182880"/>
          <a:ext cx="274320" cy="2743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23</xdr:col>
      <xdr:colOff>373380</xdr:colOff>
      <xdr:row>44</xdr:row>
      <xdr:rowOff>121920</xdr:rowOff>
    </xdr:to>
    <xdr:sp macro="" textlink="">
      <xdr:nvSpPr>
        <xdr:cNvPr id="2" name="Rectangle 1">
          <a:extLst>
            <a:ext uri="{FF2B5EF4-FFF2-40B4-BE49-F238E27FC236}">
              <a16:creationId xmlns:a16="http://schemas.microsoft.com/office/drawing/2014/main" id="{B250B977-6388-492F-91A8-FA235FCC158E}"/>
            </a:ext>
          </a:extLst>
        </xdr:cNvPr>
        <xdr:cNvSpPr/>
      </xdr:nvSpPr>
      <xdr:spPr>
        <a:xfrm>
          <a:off x="0" y="0"/>
          <a:ext cx="14394180" cy="8168640"/>
        </a:xfrm>
        <a:prstGeom prst="rect">
          <a:avLst/>
        </a:prstGeom>
        <a:gradFill flip="none" rotWithShape="1">
          <a:gsLst>
            <a:gs pos="100000">
              <a:srgbClr val="01182C"/>
            </a:gs>
            <a:gs pos="40000">
              <a:srgbClr val="001F34"/>
            </a:gs>
            <a:gs pos="0">
              <a:srgbClr val="004679"/>
            </a:gs>
          </a:gsLst>
          <a:path path="circle">
            <a:fillToRect r="100000" b="100000"/>
          </a:path>
          <a:tileRect l="-100000" t="-100000"/>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184605</xdr:colOff>
      <xdr:row>1</xdr:row>
      <xdr:rowOff>45720</xdr:rowOff>
    </xdr:from>
    <xdr:to>
      <xdr:col>21</xdr:col>
      <xdr:colOff>32205</xdr:colOff>
      <xdr:row>41</xdr:row>
      <xdr:rowOff>45720</xdr:rowOff>
    </xdr:to>
    <xdr:sp macro="" textlink="">
      <xdr:nvSpPr>
        <xdr:cNvPr id="3" name="Rectangle: Rounded Corners 2">
          <a:extLst>
            <a:ext uri="{FF2B5EF4-FFF2-40B4-BE49-F238E27FC236}">
              <a16:creationId xmlns:a16="http://schemas.microsoft.com/office/drawing/2014/main" id="{9BD51CE7-C4FF-4FAC-9C37-07D052E94C63}"/>
            </a:ext>
          </a:extLst>
        </xdr:cNvPr>
        <xdr:cNvSpPr/>
      </xdr:nvSpPr>
      <xdr:spPr>
        <a:xfrm>
          <a:off x="1403805" y="228600"/>
          <a:ext cx="11430000" cy="7315200"/>
        </a:xfrm>
        <a:prstGeom prst="roundRect">
          <a:avLst>
            <a:gd name="adj" fmla="val 4725"/>
          </a:avLst>
        </a:prstGeom>
        <a:gradFill flip="none" rotWithShape="1">
          <a:gsLst>
            <a:gs pos="0">
              <a:srgbClr val="002A42"/>
            </a:gs>
            <a:gs pos="99000">
              <a:srgbClr val="01182C"/>
            </a:gs>
          </a:gsLst>
          <a:path path="circle">
            <a:fillToRect r="100000" b="100000"/>
          </a:path>
          <a:tileRect l="-100000" t="-100000"/>
        </a:gradFill>
        <a:ln w="9525">
          <a:gradFill flip="none" rotWithShape="1">
            <a:gsLst>
              <a:gs pos="100000">
                <a:srgbClr val="00EED7"/>
              </a:gs>
              <a:gs pos="53100">
                <a:srgbClr val="004679"/>
              </a:gs>
              <a:gs pos="0">
                <a:srgbClr val="29A3FF"/>
              </a:gs>
            </a:gsLst>
            <a:lin ang="2700000" scaled="1"/>
            <a:tileRect/>
          </a:gradFill>
        </a:ln>
        <a:effectLst>
          <a:outerShdw blurRad="698500" dist="190500" dir="9600000" algn="br" rotWithShape="0">
            <a:srgbClr val="0081E2">
              <a:alpha val="48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483870</xdr:colOff>
      <xdr:row>6</xdr:row>
      <xdr:rowOff>106680</xdr:rowOff>
    </xdr:from>
    <xdr:to>
      <xdr:col>7</xdr:col>
      <xdr:colOff>179070</xdr:colOff>
      <xdr:row>29</xdr:row>
      <xdr:rowOff>106680</xdr:rowOff>
    </xdr:to>
    <xdr:sp macro="" textlink="">
      <xdr:nvSpPr>
        <xdr:cNvPr id="4" name="Rectangle: Rounded Corners 3">
          <a:extLst>
            <a:ext uri="{FF2B5EF4-FFF2-40B4-BE49-F238E27FC236}">
              <a16:creationId xmlns:a16="http://schemas.microsoft.com/office/drawing/2014/main" id="{29B57CB5-038F-4E98-B4C3-F8A0940CD276}"/>
            </a:ext>
          </a:extLst>
        </xdr:cNvPr>
        <xdr:cNvSpPr/>
      </xdr:nvSpPr>
      <xdr:spPr>
        <a:xfrm>
          <a:off x="1703070" y="1203960"/>
          <a:ext cx="2743200" cy="4206240"/>
        </a:xfrm>
        <a:prstGeom prst="roundRect">
          <a:avLst>
            <a:gd name="adj" fmla="val 9762"/>
          </a:avLst>
        </a:prstGeom>
        <a:gradFill flip="none" rotWithShape="1">
          <a:gsLst>
            <a:gs pos="100000">
              <a:srgbClr val="011F33"/>
            </a:gs>
            <a:gs pos="6500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7</xdr:col>
      <xdr:colOff>453390</xdr:colOff>
      <xdr:row>21</xdr:row>
      <xdr:rowOff>45720</xdr:rowOff>
    </xdr:from>
    <xdr:to>
      <xdr:col>20</xdr:col>
      <xdr:colOff>300990</xdr:colOff>
      <xdr:row>40</xdr:row>
      <xdr:rowOff>0</xdr:rowOff>
    </xdr:to>
    <xdr:sp macro="" textlink="">
      <xdr:nvSpPr>
        <xdr:cNvPr id="5" name="Rectangle: Rounded Corners 4">
          <a:extLst>
            <a:ext uri="{FF2B5EF4-FFF2-40B4-BE49-F238E27FC236}">
              <a16:creationId xmlns:a16="http://schemas.microsoft.com/office/drawing/2014/main" id="{B48C4A66-5D7E-43BA-9CFC-9754480C4991}"/>
            </a:ext>
          </a:extLst>
        </xdr:cNvPr>
        <xdr:cNvSpPr/>
      </xdr:nvSpPr>
      <xdr:spPr>
        <a:xfrm>
          <a:off x="4720590" y="3886200"/>
          <a:ext cx="7772400" cy="3429000"/>
        </a:xfrm>
        <a:prstGeom prst="roundRect">
          <a:avLst>
            <a:gd name="adj" fmla="val 8146"/>
          </a:avLst>
        </a:prstGeom>
        <a:gradFill flip="none" rotWithShape="1">
          <a:gsLst>
            <a:gs pos="73000">
              <a:srgbClr val="001D31"/>
            </a:gs>
            <a:gs pos="0">
              <a:srgbClr val="004679"/>
            </a:gs>
          </a:gsLst>
          <a:path path="circle">
            <a:fillToRect r="100000" b="100000"/>
          </a:path>
          <a:tileRect l="-100000" t="-100000"/>
        </a:gradFill>
        <a:ln>
          <a:noFill/>
        </a:ln>
        <a:effectLst>
          <a:outerShdw blurRad="190500" dist="63500" dir="2700000" algn="tl" rotWithShape="0">
            <a:schemeClr val="tx1">
              <a:alpha val="80000"/>
            </a:scheme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7</xdr:col>
      <xdr:colOff>453390</xdr:colOff>
      <xdr:row>6</xdr:row>
      <xdr:rowOff>106680</xdr:rowOff>
    </xdr:from>
    <xdr:to>
      <xdr:col>20</xdr:col>
      <xdr:colOff>300990</xdr:colOff>
      <xdr:row>19</xdr:row>
      <xdr:rowOff>152400</xdr:rowOff>
    </xdr:to>
    <xdr:sp macro="" textlink="">
      <xdr:nvSpPr>
        <xdr:cNvPr id="6" name="Rectangle: Rounded Corners 5">
          <a:extLst>
            <a:ext uri="{FF2B5EF4-FFF2-40B4-BE49-F238E27FC236}">
              <a16:creationId xmlns:a16="http://schemas.microsoft.com/office/drawing/2014/main" id="{59750CDB-E4A3-4AD8-BDF1-7F1B3C70A7CC}"/>
            </a:ext>
          </a:extLst>
        </xdr:cNvPr>
        <xdr:cNvSpPr/>
      </xdr:nvSpPr>
      <xdr:spPr>
        <a:xfrm>
          <a:off x="4720590" y="1203960"/>
          <a:ext cx="7772400" cy="2423160"/>
        </a:xfrm>
        <a:prstGeom prst="roundRect">
          <a:avLst>
            <a:gd name="adj" fmla="val 12458"/>
          </a:avLst>
        </a:prstGeom>
        <a:gradFill flip="none" rotWithShape="1">
          <a:gsLst>
            <a:gs pos="73000">
              <a:srgbClr val="011F33"/>
            </a:gs>
            <a:gs pos="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489585</xdr:colOff>
      <xdr:row>31</xdr:row>
      <xdr:rowOff>38100</xdr:rowOff>
    </xdr:from>
    <xdr:to>
      <xdr:col>7</xdr:col>
      <xdr:colOff>188595</xdr:colOff>
      <xdr:row>39</xdr:row>
      <xdr:rowOff>175260</xdr:rowOff>
    </xdr:to>
    <xdr:sp macro="" textlink="">
      <xdr:nvSpPr>
        <xdr:cNvPr id="9" name="Rectangle: Rounded Corners 8">
          <a:extLst>
            <a:ext uri="{FF2B5EF4-FFF2-40B4-BE49-F238E27FC236}">
              <a16:creationId xmlns:a16="http://schemas.microsoft.com/office/drawing/2014/main" id="{86A414CF-47D5-426D-AEF2-F10F5F6EA3F7}"/>
            </a:ext>
          </a:extLst>
        </xdr:cNvPr>
        <xdr:cNvSpPr/>
      </xdr:nvSpPr>
      <xdr:spPr>
        <a:xfrm>
          <a:off x="1708785" y="5707380"/>
          <a:ext cx="2747010" cy="1600200"/>
        </a:xfrm>
        <a:prstGeom prst="roundRect">
          <a:avLst>
            <a:gd name="adj" fmla="val 14041"/>
          </a:avLst>
        </a:prstGeom>
        <a:gradFill flip="none" rotWithShape="1">
          <a:gsLst>
            <a:gs pos="29000">
              <a:srgbClr val="011F33"/>
            </a:gs>
            <a:gs pos="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483870</xdr:colOff>
      <xdr:row>6</xdr:row>
      <xdr:rowOff>99060</xdr:rowOff>
    </xdr:from>
    <xdr:to>
      <xdr:col>7</xdr:col>
      <xdr:colOff>179070</xdr:colOff>
      <xdr:row>18</xdr:row>
      <xdr:rowOff>99060</xdr:rowOff>
    </xdr:to>
    <xdr:sp macro="" textlink="">
      <xdr:nvSpPr>
        <xdr:cNvPr id="11" name="Rectangle: Rounded Corners 10">
          <a:extLst>
            <a:ext uri="{FF2B5EF4-FFF2-40B4-BE49-F238E27FC236}">
              <a16:creationId xmlns:a16="http://schemas.microsoft.com/office/drawing/2014/main" id="{5134D0F1-26B7-4EDE-91CC-E227DE01B489}"/>
            </a:ext>
          </a:extLst>
        </xdr:cNvPr>
        <xdr:cNvSpPr/>
      </xdr:nvSpPr>
      <xdr:spPr>
        <a:xfrm>
          <a:off x="1703070" y="1196340"/>
          <a:ext cx="2743200" cy="2194560"/>
        </a:xfrm>
        <a:prstGeom prst="roundRect">
          <a:avLst>
            <a:gd name="adj" fmla="val 12153"/>
          </a:avLst>
        </a:prstGeom>
        <a:gradFill flip="none" rotWithShape="1">
          <a:gsLst>
            <a:gs pos="0">
              <a:srgbClr val="004679"/>
            </a:gs>
            <a:gs pos="100000">
              <a:srgbClr val="181C3B"/>
            </a:gs>
          </a:gsLst>
          <a:path path="circle">
            <a:fillToRect l="50000" t="-80000" r="50000" b="180000"/>
          </a:path>
          <a:tileRect/>
        </a:gradFill>
        <a:ln>
          <a:noFill/>
        </a:ln>
        <a:effectLst>
          <a:outerShdw blurRad="317500" dist="127000" dir="5400000" sx="103000" sy="103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3</xdr:col>
      <xdr:colOff>103517</xdr:colOff>
      <xdr:row>20</xdr:row>
      <xdr:rowOff>126665</xdr:rowOff>
    </xdr:from>
    <xdr:to>
      <xdr:col>7</xdr:col>
      <xdr:colOff>2875</xdr:colOff>
      <xdr:row>21</xdr:row>
      <xdr:rowOff>71801</xdr:rowOff>
    </xdr:to>
    <xdr:sp macro="" textlink="">
      <xdr:nvSpPr>
        <xdr:cNvPr id="12" name="Rectangle: Rounded Corners 11">
          <a:extLst>
            <a:ext uri="{FF2B5EF4-FFF2-40B4-BE49-F238E27FC236}">
              <a16:creationId xmlns:a16="http://schemas.microsoft.com/office/drawing/2014/main" id="{94077F4E-309B-49A4-AD30-86EEDA3F0CEB}"/>
            </a:ext>
          </a:extLst>
        </xdr:cNvPr>
        <xdr:cNvSpPr/>
      </xdr:nvSpPr>
      <xdr:spPr>
        <a:xfrm>
          <a:off x="1932317" y="3784265"/>
          <a:ext cx="2337758" cy="128016"/>
        </a:xfrm>
        <a:prstGeom prst="roundRect">
          <a:avLst>
            <a:gd name="adj" fmla="val 50000"/>
          </a:avLst>
        </a:prstGeom>
        <a:solidFill>
          <a:srgbClr val="003258"/>
        </a:solidFill>
        <a:ln>
          <a:noFill/>
        </a:ln>
        <a:effectLst>
          <a:innerShdw blurRad="38100">
            <a:prstClr val="black"/>
          </a:inn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243840</xdr:colOff>
      <xdr:row>11</xdr:row>
      <xdr:rowOff>136946</xdr:rowOff>
    </xdr:from>
    <xdr:to>
      <xdr:col>7</xdr:col>
      <xdr:colOff>412569</xdr:colOff>
      <xdr:row>19</xdr:row>
      <xdr:rowOff>53126</xdr:rowOff>
    </xdr:to>
    <xdr:graphicFrame macro="">
      <xdr:nvGraphicFramePr>
        <xdr:cNvPr id="13" name="Chart 12">
          <a:extLst>
            <a:ext uri="{FF2B5EF4-FFF2-40B4-BE49-F238E27FC236}">
              <a16:creationId xmlns:a16="http://schemas.microsoft.com/office/drawing/2014/main" id="{969B5F1E-3C0B-4E13-842F-A48407607B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248798</xdr:colOff>
      <xdr:row>7</xdr:row>
      <xdr:rowOff>98437</xdr:rowOff>
    </xdr:from>
    <xdr:to>
      <xdr:col>6</xdr:col>
      <xdr:colOff>584720</xdr:colOff>
      <xdr:row>9</xdr:row>
      <xdr:rowOff>73946</xdr:rowOff>
    </xdr:to>
    <xdr:grpSp>
      <xdr:nvGrpSpPr>
        <xdr:cNvPr id="14" name="Group 13">
          <a:extLst>
            <a:ext uri="{FF2B5EF4-FFF2-40B4-BE49-F238E27FC236}">
              <a16:creationId xmlns:a16="http://schemas.microsoft.com/office/drawing/2014/main" id="{CC202E4A-2CFA-4AF3-8597-9F082AB01A5A}"/>
            </a:ext>
          </a:extLst>
        </xdr:cNvPr>
        <xdr:cNvGrpSpPr/>
      </xdr:nvGrpSpPr>
      <xdr:grpSpPr>
        <a:xfrm>
          <a:off x="3792098" y="1431937"/>
          <a:ext cx="335922" cy="356509"/>
          <a:chOff x="8070843" y="2683351"/>
          <a:chExt cx="238257" cy="242052"/>
        </a:xfrm>
        <a:effectLst>
          <a:outerShdw blurRad="50800" dist="38100" dir="2700000" algn="tl" rotWithShape="0">
            <a:prstClr val="black">
              <a:alpha val="40000"/>
            </a:prstClr>
          </a:outerShdw>
        </a:effectLst>
      </xdr:grpSpPr>
      <xdr:sp macro="" textlink="">
        <xdr:nvSpPr>
          <xdr:cNvPr id="15" name="Rectangle: Rounded Corners 14">
            <a:extLst>
              <a:ext uri="{FF2B5EF4-FFF2-40B4-BE49-F238E27FC236}">
                <a16:creationId xmlns:a16="http://schemas.microsoft.com/office/drawing/2014/main" id="{88B44B5C-F7EA-137D-F8B2-95C04DD99504}"/>
              </a:ext>
            </a:extLst>
          </xdr:cNvPr>
          <xdr:cNvSpPr/>
        </xdr:nvSpPr>
        <xdr:spPr>
          <a:xfrm>
            <a:off x="8070843" y="2683351"/>
            <a:ext cx="238257" cy="216598"/>
          </a:xfrm>
          <a:prstGeom prst="roundRect">
            <a:avLst>
              <a:gd name="adj" fmla="val 32193"/>
            </a:avLst>
          </a:prstGeom>
          <a:solidFill>
            <a:srgbClr val="BF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pic>
        <xdr:nvPicPr>
          <xdr:cNvPr id="16" name="Graphic 4" descr="User Crown Male outline">
            <a:extLst>
              <a:ext uri="{FF2B5EF4-FFF2-40B4-BE49-F238E27FC236}">
                <a16:creationId xmlns:a16="http://schemas.microsoft.com/office/drawing/2014/main" id="{1CEAD18C-5A2C-928C-3053-72F38E12764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086867" y="2719193"/>
            <a:ext cx="206209" cy="206210"/>
          </a:xfrm>
          <a:prstGeom prst="rect">
            <a:avLst/>
          </a:prstGeom>
        </xdr:spPr>
      </xdr:pic>
    </xdr:grpSp>
    <xdr:clientData/>
  </xdr:twoCellAnchor>
  <xdr:twoCellAnchor>
    <xdr:from>
      <xdr:col>3</xdr:col>
      <xdr:colOff>85998</xdr:colOff>
      <xdr:row>9</xdr:row>
      <xdr:rowOff>97862</xdr:rowOff>
    </xdr:from>
    <xdr:to>
      <xdr:col>3</xdr:col>
      <xdr:colOff>429964</xdr:colOff>
      <xdr:row>10</xdr:row>
      <xdr:rowOff>115629</xdr:rowOff>
    </xdr:to>
    <xdr:grpSp>
      <xdr:nvGrpSpPr>
        <xdr:cNvPr id="17" name="Group 16">
          <a:extLst>
            <a:ext uri="{FF2B5EF4-FFF2-40B4-BE49-F238E27FC236}">
              <a16:creationId xmlns:a16="http://schemas.microsoft.com/office/drawing/2014/main" id="{356CB6B1-1501-4DE0-BC07-F5A133ED9064}"/>
            </a:ext>
          </a:extLst>
        </xdr:cNvPr>
        <xdr:cNvGrpSpPr/>
      </xdr:nvGrpSpPr>
      <xdr:grpSpPr>
        <a:xfrm>
          <a:off x="1857648" y="1812362"/>
          <a:ext cx="343966" cy="208267"/>
          <a:chOff x="7172325" y="2779395"/>
          <a:chExt cx="228600" cy="133350"/>
        </a:xfrm>
        <a:effectLst>
          <a:outerShdw blurRad="50800" dist="38100" dir="2700000" algn="tl" rotWithShape="0">
            <a:prstClr val="black">
              <a:alpha val="40000"/>
            </a:prstClr>
          </a:outerShdw>
        </a:effectLst>
      </xdr:grpSpPr>
      <xdr:sp macro="" textlink="">
        <xdr:nvSpPr>
          <xdr:cNvPr id="18" name="Rectangle: Rounded Corners 17">
            <a:extLst>
              <a:ext uri="{FF2B5EF4-FFF2-40B4-BE49-F238E27FC236}">
                <a16:creationId xmlns:a16="http://schemas.microsoft.com/office/drawing/2014/main" id="{36E37C7B-3E26-50FB-E186-7037C45F64B1}"/>
              </a:ext>
            </a:extLst>
          </xdr:cNvPr>
          <xdr:cNvSpPr/>
        </xdr:nvSpPr>
        <xdr:spPr>
          <a:xfrm>
            <a:off x="7172325" y="2779395"/>
            <a:ext cx="228600" cy="133350"/>
          </a:xfrm>
          <a:prstGeom prst="roundRect">
            <a:avLst>
              <a:gd name="adj" fmla="val 10952"/>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9" name="Rectangle 18">
            <a:extLst>
              <a:ext uri="{FF2B5EF4-FFF2-40B4-BE49-F238E27FC236}">
                <a16:creationId xmlns:a16="http://schemas.microsoft.com/office/drawing/2014/main" id="{384FC5E3-38EB-03C6-1569-96E621FF5D63}"/>
              </a:ext>
            </a:extLst>
          </xdr:cNvPr>
          <xdr:cNvSpPr/>
        </xdr:nvSpPr>
        <xdr:spPr>
          <a:xfrm>
            <a:off x="7172325" y="2802282"/>
            <a:ext cx="228600" cy="27432"/>
          </a:xfrm>
          <a:prstGeom prst="rect">
            <a:avLst/>
          </a:prstGeom>
          <a:solidFill>
            <a:srgbClr val="01010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0" name="Rectangle 19">
            <a:extLst>
              <a:ext uri="{FF2B5EF4-FFF2-40B4-BE49-F238E27FC236}">
                <a16:creationId xmlns:a16="http://schemas.microsoft.com/office/drawing/2014/main" id="{F53FD530-B759-78BC-5006-8FC9868B39FB}"/>
              </a:ext>
            </a:extLst>
          </xdr:cNvPr>
          <xdr:cNvSpPr/>
        </xdr:nvSpPr>
        <xdr:spPr>
          <a:xfrm>
            <a:off x="7197090" y="2877075"/>
            <a:ext cx="91440"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1" name="Rectangle 20">
            <a:extLst>
              <a:ext uri="{FF2B5EF4-FFF2-40B4-BE49-F238E27FC236}">
                <a16:creationId xmlns:a16="http://schemas.microsoft.com/office/drawing/2014/main" id="{75CA88DD-9D3A-CCFD-CA11-F03A49A87E4E}"/>
              </a:ext>
            </a:extLst>
          </xdr:cNvPr>
          <xdr:cNvSpPr/>
        </xdr:nvSpPr>
        <xdr:spPr>
          <a:xfrm>
            <a:off x="7197090" y="2855977"/>
            <a:ext cx="54864"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2" name="Rectangle 21">
            <a:extLst>
              <a:ext uri="{FF2B5EF4-FFF2-40B4-BE49-F238E27FC236}">
                <a16:creationId xmlns:a16="http://schemas.microsoft.com/office/drawing/2014/main" id="{C5B7C989-0222-7342-2345-307564AA6170}"/>
              </a:ext>
            </a:extLst>
          </xdr:cNvPr>
          <xdr:cNvSpPr/>
        </xdr:nvSpPr>
        <xdr:spPr>
          <a:xfrm>
            <a:off x="7261098" y="2855977"/>
            <a:ext cx="27432"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3" name="Rectangle: Rounded Corners 22">
            <a:extLst>
              <a:ext uri="{FF2B5EF4-FFF2-40B4-BE49-F238E27FC236}">
                <a16:creationId xmlns:a16="http://schemas.microsoft.com/office/drawing/2014/main" id="{C4CDCB90-E987-0924-A43B-09980F227212}"/>
              </a:ext>
            </a:extLst>
          </xdr:cNvPr>
          <xdr:cNvSpPr/>
        </xdr:nvSpPr>
        <xdr:spPr>
          <a:xfrm>
            <a:off x="7330249" y="2849643"/>
            <a:ext cx="45720" cy="27432"/>
          </a:xfrm>
          <a:prstGeom prst="roundRect">
            <a:avLst>
              <a:gd name="adj" fmla="val 16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4" name="Rectangle 23">
            <a:extLst>
              <a:ext uri="{FF2B5EF4-FFF2-40B4-BE49-F238E27FC236}">
                <a16:creationId xmlns:a16="http://schemas.microsoft.com/office/drawing/2014/main" id="{ACC99EA2-99A2-7674-EBAE-DBCD5E3820F7}"/>
              </a:ext>
            </a:extLst>
          </xdr:cNvPr>
          <xdr:cNvSpPr/>
        </xdr:nvSpPr>
        <xdr:spPr>
          <a:xfrm rot="5400000">
            <a:off x="7325677" y="2858787"/>
            <a:ext cx="45720" cy="9144"/>
          </a:xfrm>
          <a:prstGeom prst="rect">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grpSp>
    <xdr:clientData/>
  </xdr:twoCellAnchor>
  <xdr:twoCellAnchor>
    <xdr:from>
      <xdr:col>3</xdr:col>
      <xdr:colOff>489858</xdr:colOff>
      <xdr:row>9</xdr:row>
      <xdr:rowOff>99362</xdr:rowOff>
    </xdr:from>
    <xdr:to>
      <xdr:col>6</xdr:col>
      <xdr:colOff>225698</xdr:colOff>
      <xdr:row>10</xdr:row>
      <xdr:rowOff>162703</xdr:rowOff>
    </xdr:to>
    <xdr:sp macro="" textlink="">
      <xdr:nvSpPr>
        <xdr:cNvPr id="25" name="TextBox 19">
          <a:extLst>
            <a:ext uri="{FF2B5EF4-FFF2-40B4-BE49-F238E27FC236}">
              <a16:creationId xmlns:a16="http://schemas.microsoft.com/office/drawing/2014/main" id="{4BACD777-2366-486F-9050-97229FDC09B6}"/>
            </a:ext>
          </a:extLst>
        </xdr:cNvPr>
        <xdr:cNvSpPr txBox="1"/>
      </xdr:nvSpPr>
      <xdr:spPr>
        <a:xfrm>
          <a:off x="2318658" y="1745282"/>
          <a:ext cx="1564640" cy="24622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sz="1000" b="1">
              <a:solidFill>
                <a:schemeClr val="bg1"/>
              </a:solidFill>
            </a:rPr>
            <a:t>**** **** **** ****</a:t>
          </a:r>
          <a:endParaRPr lang="ru-RU" sz="1000" b="1">
            <a:solidFill>
              <a:schemeClr val="bg1"/>
            </a:solidFill>
          </a:endParaRPr>
        </a:p>
      </xdr:txBody>
    </xdr:sp>
    <xdr:clientData/>
  </xdr:twoCellAnchor>
  <xdr:twoCellAnchor>
    <xdr:from>
      <xdr:col>2</xdr:col>
      <xdr:colOff>550818</xdr:colOff>
      <xdr:row>11</xdr:row>
      <xdr:rowOff>106680</xdr:rowOff>
    </xdr:from>
    <xdr:to>
      <xdr:col>5</xdr:col>
      <xdr:colOff>286658</xdr:colOff>
      <xdr:row>13</xdr:row>
      <xdr:rowOff>114997</xdr:rowOff>
    </xdr:to>
    <xdr:sp macro="" textlink="Processing!C14">
      <xdr:nvSpPr>
        <xdr:cNvPr id="26" name="TextBox 20">
          <a:extLst>
            <a:ext uri="{FF2B5EF4-FFF2-40B4-BE49-F238E27FC236}">
              <a16:creationId xmlns:a16="http://schemas.microsoft.com/office/drawing/2014/main" id="{BEAB9D04-EA03-40BC-9FAA-CD1549FEDE87}"/>
            </a:ext>
          </a:extLst>
        </xdr:cNvPr>
        <xdr:cNvSpPr txBox="1"/>
      </xdr:nvSpPr>
      <xdr:spPr>
        <a:xfrm>
          <a:off x="1770018" y="2118360"/>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9D240E-20A5-43E1-BC99-314F3E19AAA6}" type="TxLink">
            <a:rPr lang="en-US" sz="1800" b="1" i="0" u="none" strike="noStrike" kern="1200">
              <a:solidFill>
                <a:schemeClr val="bg1"/>
              </a:solidFill>
              <a:latin typeface="+mn-lt"/>
              <a:ea typeface="+mn-ea"/>
              <a:cs typeface="+mn-cs"/>
            </a:rPr>
            <a:pPr marL="0" indent="0" algn="l" defTabSz="914400" rtl="0" eaLnBrk="1" latinLnBrk="0" hangingPunct="1"/>
            <a:t> $29,728 </a:t>
          </a:fld>
          <a:endParaRPr lang="ru-RU" sz="1800" b="1" kern="1200">
            <a:solidFill>
              <a:schemeClr val="bg1"/>
            </a:solidFill>
            <a:latin typeface="+mn-lt"/>
            <a:ea typeface="+mn-ea"/>
            <a:cs typeface="+mn-cs"/>
          </a:endParaRPr>
        </a:p>
      </xdr:txBody>
    </xdr:sp>
    <xdr:clientData/>
  </xdr:twoCellAnchor>
  <xdr:twoCellAnchor>
    <xdr:from>
      <xdr:col>3</xdr:col>
      <xdr:colOff>20393</xdr:colOff>
      <xdr:row>13</xdr:row>
      <xdr:rowOff>56878</xdr:rowOff>
    </xdr:from>
    <xdr:to>
      <xdr:col>4</xdr:col>
      <xdr:colOff>428898</xdr:colOff>
      <xdr:row>14</xdr:row>
      <xdr:rowOff>122870</xdr:rowOff>
    </xdr:to>
    <xdr:sp macro="" textlink="">
      <xdr:nvSpPr>
        <xdr:cNvPr id="27" name="TextBox 21">
          <a:extLst>
            <a:ext uri="{FF2B5EF4-FFF2-40B4-BE49-F238E27FC236}">
              <a16:creationId xmlns:a16="http://schemas.microsoft.com/office/drawing/2014/main" id="{B26A8EAA-DA6A-40A5-808D-DFDC83B555D5}"/>
            </a:ext>
          </a:extLst>
        </xdr:cNvPr>
        <xdr:cNvSpPr txBox="1"/>
      </xdr:nvSpPr>
      <xdr:spPr>
        <a:xfrm>
          <a:off x="1849193" y="2434318"/>
          <a:ext cx="1018105" cy="24887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00" b="1">
              <a:solidFill>
                <a:srgbClr val="BFDBFF"/>
              </a:solidFill>
            </a:rPr>
            <a:t>Total Flow</a:t>
          </a:r>
          <a:endParaRPr lang="ru-RU" sz="1000" b="1">
            <a:solidFill>
              <a:srgbClr val="BFDBFF"/>
            </a:solidFill>
          </a:endParaRPr>
        </a:p>
      </xdr:txBody>
    </xdr:sp>
    <xdr:clientData/>
  </xdr:twoCellAnchor>
  <xdr:twoCellAnchor>
    <xdr:from>
      <xdr:col>3</xdr:col>
      <xdr:colOff>20393</xdr:colOff>
      <xdr:row>16</xdr:row>
      <xdr:rowOff>141892</xdr:rowOff>
    </xdr:from>
    <xdr:to>
      <xdr:col>4</xdr:col>
      <xdr:colOff>360318</xdr:colOff>
      <xdr:row>18</xdr:row>
      <xdr:rowOff>24983</xdr:rowOff>
    </xdr:to>
    <xdr:sp macro="" textlink="Processing!G14">
      <xdr:nvSpPr>
        <xdr:cNvPr id="28" name="TextBox 22">
          <a:extLst>
            <a:ext uri="{FF2B5EF4-FFF2-40B4-BE49-F238E27FC236}">
              <a16:creationId xmlns:a16="http://schemas.microsoft.com/office/drawing/2014/main" id="{CF559736-6BA3-4DDF-9F5B-AA48BAC85F3A}"/>
            </a:ext>
          </a:extLst>
        </xdr:cNvPr>
        <xdr:cNvSpPr txBox="1"/>
      </xdr:nvSpPr>
      <xdr:spPr>
        <a:xfrm>
          <a:off x="1849193" y="3067972"/>
          <a:ext cx="949525" cy="24885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8D737644-2AA2-4A58-85E7-2AB050D3EA78}" type="TxLink">
            <a:rPr lang="en-US" sz="1000" b="1" kern="1200">
              <a:solidFill>
                <a:schemeClr val="bg1"/>
              </a:solidFill>
              <a:latin typeface="+mn-lt"/>
              <a:ea typeface="+mn-ea"/>
              <a:cs typeface="+mn-cs"/>
            </a:rPr>
            <a:pPr marL="0" indent="0" algn="l" defTabSz="914400" rtl="0" eaLnBrk="1" latinLnBrk="0" hangingPunct="1"/>
            <a:t>Actual Change</a:t>
          </a:fld>
          <a:endParaRPr lang="ru-RU" sz="1000" b="1" kern="1200">
            <a:solidFill>
              <a:schemeClr val="bg1"/>
            </a:solidFill>
            <a:latin typeface="+mn-lt"/>
            <a:ea typeface="+mn-ea"/>
            <a:cs typeface="+mn-cs"/>
          </a:endParaRPr>
        </a:p>
      </xdr:txBody>
    </xdr:sp>
    <xdr:clientData/>
  </xdr:twoCellAnchor>
  <xdr:twoCellAnchor>
    <xdr:from>
      <xdr:col>3</xdr:col>
      <xdr:colOff>2178</xdr:colOff>
      <xdr:row>7</xdr:row>
      <xdr:rowOff>22646</xdr:rowOff>
    </xdr:from>
    <xdr:to>
      <xdr:col>4</xdr:col>
      <xdr:colOff>238398</xdr:colOff>
      <xdr:row>8</xdr:row>
      <xdr:rowOff>151262</xdr:rowOff>
    </xdr:to>
    <xdr:sp macro="" textlink="">
      <xdr:nvSpPr>
        <xdr:cNvPr id="29" name="TextBox 24">
          <a:extLst>
            <a:ext uri="{FF2B5EF4-FFF2-40B4-BE49-F238E27FC236}">
              <a16:creationId xmlns:a16="http://schemas.microsoft.com/office/drawing/2014/main" id="{4CF8A768-4656-4906-ABAC-AE8318EB1890}"/>
            </a:ext>
          </a:extLst>
        </xdr:cNvPr>
        <xdr:cNvSpPr txBox="1"/>
      </xdr:nvSpPr>
      <xdr:spPr>
        <a:xfrm>
          <a:off x="1830978" y="1302806"/>
          <a:ext cx="8458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chemeClr val="bg1"/>
              </a:solidFill>
            </a:rPr>
            <a:t>Balance</a:t>
          </a:r>
          <a:endParaRPr lang="ru-RU" sz="1000" b="1">
            <a:solidFill>
              <a:schemeClr val="bg1"/>
            </a:solidFill>
          </a:endParaRPr>
        </a:p>
      </xdr:txBody>
    </xdr:sp>
    <xdr:clientData/>
  </xdr:twoCellAnchor>
  <xdr:twoCellAnchor>
    <xdr:from>
      <xdr:col>4</xdr:col>
      <xdr:colOff>93618</xdr:colOff>
      <xdr:row>6</xdr:row>
      <xdr:rowOff>175260</xdr:rowOff>
    </xdr:from>
    <xdr:to>
      <xdr:col>6</xdr:col>
      <xdr:colOff>439058</xdr:colOff>
      <xdr:row>9</xdr:row>
      <xdr:rowOff>32052</xdr:rowOff>
    </xdr:to>
    <xdr:sp macro="" textlink="Processing!F15">
      <xdr:nvSpPr>
        <xdr:cNvPr id="30" name="TextBox 20">
          <a:extLst>
            <a:ext uri="{FF2B5EF4-FFF2-40B4-BE49-F238E27FC236}">
              <a16:creationId xmlns:a16="http://schemas.microsoft.com/office/drawing/2014/main" id="{DC7CD868-4411-4CDE-803A-E6BA0222EA44}"/>
            </a:ext>
          </a:extLst>
        </xdr:cNvPr>
        <xdr:cNvSpPr txBox="1"/>
      </xdr:nvSpPr>
      <xdr:spPr>
        <a:xfrm>
          <a:off x="2532018" y="1272540"/>
          <a:ext cx="1564640" cy="40543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06FBA9-18F2-41BC-BEA1-5CC4FB18A1FF}" type="TxLink">
            <a:rPr lang="en-US" sz="2000" b="1" i="0" u="none" strike="noStrike" kern="1200">
              <a:solidFill>
                <a:schemeClr val="bg1"/>
              </a:solidFill>
              <a:latin typeface="+mn-lt"/>
              <a:ea typeface="+mn-ea"/>
              <a:cs typeface="+mn-cs"/>
            </a:rPr>
            <a:pPr marL="0" indent="0" algn="l" defTabSz="914400" rtl="0" eaLnBrk="1" latinLnBrk="0" hangingPunct="1"/>
            <a:t> $3,171 </a:t>
          </a:fld>
          <a:endParaRPr lang="ru-RU" sz="2000" b="1" kern="1200">
            <a:solidFill>
              <a:schemeClr val="bg1"/>
            </a:solidFill>
            <a:latin typeface="+mn-lt"/>
            <a:ea typeface="+mn-ea"/>
            <a:cs typeface="+mn-cs"/>
          </a:endParaRPr>
        </a:p>
      </xdr:txBody>
    </xdr:sp>
    <xdr:clientData/>
  </xdr:twoCellAnchor>
  <xdr:twoCellAnchor>
    <xdr:from>
      <xdr:col>6</xdr:col>
      <xdr:colOff>50999</xdr:colOff>
      <xdr:row>9</xdr:row>
      <xdr:rowOff>90536</xdr:rowOff>
    </xdr:from>
    <xdr:to>
      <xdr:col>7</xdr:col>
      <xdr:colOff>172919</xdr:colOff>
      <xdr:row>13</xdr:row>
      <xdr:rowOff>90536</xdr:rowOff>
    </xdr:to>
    <xdr:graphicFrame macro="">
      <xdr:nvGraphicFramePr>
        <xdr:cNvPr id="31" name="Chart 30">
          <a:extLst>
            <a:ext uri="{FF2B5EF4-FFF2-40B4-BE49-F238E27FC236}">
              <a16:creationId xmlns:a16="http://schemas.microsoft.com/office/drawing/2014/main" id="{40D92720-490D-45A6-9EFC-523D7BF1DB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195378</xdr:colOff>
      <xdr:row>10</xdr:row>
      <xdr:rowOff>141136</xdr:rowOff>
    </xdr:from>
    <xdr:to>
      <xdr:col>7</xdr:col>
      <xdr:colOff>43780</xdr:colOff>
      <xdr:row>12</xdr:row>
      <xdr:rowOff>39936</xdr:rowOff>
    </xdr:to>
    <xdr:sp macro="" textlink="Processing!E8">
      <xdr:nvSpPr>
        <xdr:cNvPr id="32" name="TextBox 24">
          <a:extLst>
            <a:ext uri="{FF2B5EF4-FFF2-40B4-BE49-F238E27FC236}">
              <a16:creationId xmlns:a16="http://schemas.microsoft.com/office/drawing/2014/main" id="{AEC92FFF-61DB-4057-99BE-FA5EE0C52BF4}"/>
            </a:ext>
          </a:extLst>
        </xdr:cNvPr>
        <xdr:cNvSpPr txBox="1"/>
      </xdr:nvSpPr>
      <xdr:spPr>
        <a:xfrm>
          <a:off x="3852978" y="1969936"/>
          <a:ext cx="458002"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1B34451-B5B3-4467-AFB8-D3FBD262112F}" type="TxLink">
            <a:rPr lang="en-US" sz="1100" b="0" i="0" u="none" strike="noStrike">
              <a:solidFill>
                <a:srgbClr val="BFDBFF"/>
              </a:solidFill>
              <a:latin typeface="Aptos Narrow"/>
            </a:rPr>
            <a:pPr algn="ctr"/>
            <a:t>18%</a:t>
          </a:fld>
          <a:endParaRPr lang="ru-RU" sz="1100" b="0">
            <a:solidFill>
              <a:srgbClr val="BFDBFF"/>
            </a:solidFill>
          </a:endParaRPr>
        </a:p>
      </xdr:txBody>
    </xdr:sp>
    <xdr:clientData/>
  </xdr:twoCellAnchor>
  <xdr:twoCellAnchor>
    <xdr:from>
      <xdr:col>4</xdr:col>
      <xdr:colOff>439493</xdr:colOff>
      <xdr:row>10</xdr:row>
      <xdr:rowOff>140698</xdr:rowOff>
    </xdr:from>
    <xdr:to>
      <xdr:col>6</xdr:col>
      <xdr:colOff>131718</xdr:colOff>
      <xdr:row>12</xdr:row>
      <xdr:rowOff>39498</xdr:rowOff>
    </xdr:to>
    <xdr:sp macro="" textlink="Processing!D8">
      <xdr:nvSpPr>
        <xdr:cNvPr id="33" name="TextBox 21">
          <a:extLst>
            <a:ext uri="{FF2B5EF4-FFF2-40B4-BE49-F238E27FC236}">
              <a16:creationId xmlns:a16="http://schemas.microsoft.com/office/drawing/2014/main" id="{71E7096B-E2B5-42EC-9D5C-C712A4BCFF2E}"/>
            </a:ext>
          </a:extLst>
        </xdr:cNvPr>
        <xdr:cNvSpPr txBox="1"/>
      </xdr:nvSpPr>
      <xdr:spPr>
        <a:xfrm>
          <a:off x="2877893" y="1969498"/>
          <a:ext cx="911425"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98D99B6-61F2-4F2E-9340-124C2D7BEA0E}" type="TxLink">
            <a:rPr lang="en-US" sz="1100" b="0" i="0" u="none" strike="noStrike">
              <a:solidFill>
                <a:srgbClr val="BFDBFF"/>
              </a:solidFill>
              <a:latin typeface="Aptos Narrow"/>
            </a:rPr>
            <a:pPr algn="r"/>
            <a:t>Budget Load</a:t>
          </a:fld>
          <a:endParaRPr lang="ru-RU" sz="1000" b="1">
            <a:solidFill>
              <a:srgbClr val="BFDBFF"/>
            </a:solidFill>
          </a:endParaRPr>
        </a:p>
      </xdr:txBody>
    </xdr:sp>
    <xdr:clientData/>
  </xdr:twoCellAnchor>
  <xdr:twoCellAnchor>
    <xdr:from>
      <xdr:col>4</xdr:col>
      <xdr:colOff>251098</xdr:colOff>
      <xdr:row>16</xdr:row>
      <xdr:rowOff>141892</xdr:rowOff>
    </xdr:from>
    <xdr:to>
      <xdr:col>5</xdr:col>
      <xdr:colOff>383178</xdr:colOff>
      <xdr:row>18</xdr:row>
      <xdr:rowOff>3250</xdr:rowOff>
    </xdr:to>
    <xdr:sp macro="" textlink="Processing!H14">
      <xdr:nvSpPr>
        <xdr:cNvPr id="34" name="TextBox 23">
          <a:extLst>
            <a:ext uri="{FF2B5EF4-FFF2-40B4-BE49-F238E27FC236}">
              <a16:creationId xmlns:a16="http://schemas.microsoft.com/office/drawing/2014/main" id="{D734E41C-332F-4B70-BD28-4FB5FABE62C9}"/>
            </a:ext>
          </a:extLst>
        </xdr:cNvPr>
        <xdr:cNvSpPr txBox="1"/>
      </xdr:nvSpPr>
      <xdr:spPr>
        <a:xfrm>
          <a:off x="2689498" y="3067972"/>
          <a:ext cx="741680" cy="227118"/>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1048B030-D77C-4E90-B246-C580D1DB5BFB}" type="TxLink">
            <a:rPr lang="en-US" sz="1000" b="1" i="0" u="none" strike="noStrike" kern="1200">
              <a:solidFill>
                <a:srgbClr val="66FFFF"/>
              </a:solidFill>
              <a:latin typeface="+mn-lt"/>
              <a:ea typeface="+mn-ea"/>
              <a:cs typeface="+mn-cs"/>
            </a:rPr>
            <a:pPr marL="0" indent="0" algn="l" defTabSz="914400" rtl="0" eaLnBrk="1" latinLnBrk="0" hangingPunct="1"/>
            <a:t>+$1.6k</a:t>
          </a:fld>
          <a:endParaRPr lang="ru-RU" sz="1000" b="1" kern="1200">
            <a:solidFill>
              <a:srgbClr val="66FFFF"/>
            </a:solidFill>
            <a:latin typeface="+mn-lt"/>
            <a:ea typeface="+mn-ea"/>
            <a:cs typeface="+mn-cs"/>
          </a:endParaRPr>
        </a:p>
      </xdr:txBody>
    </xdr:sp>
    <xdr:clientData/>
  </xdr:twoCellAnchor>
  <xdr:twoCellAnchor>
    <xdr:from>
      <xdr:col>3</xdr:col>
      <xdr:colOff>290649</xdr:colOff>
      <xdr:row>21</xdr:row>
      <xdr:rowOff>157932</xdr:rowOff>
    </xdr:from>
    <xdr:to>
      <xdr:col>7</xdr:col>
      <xdr:colOff>81643</xdr:colOff>
      <xdr:row>29</xdr:row>
      <xdr:rowOff>66492</xdr:rowOff>
    </xdr:to>
    <xdr:graphicFrame macro="">
      <xdr:nvGraphicFramePr>
        <xdr:cNvPr id="35" name="Chart 34">
          <a:extLst>
            <a:ext uri="{FF2B5EF4-FFF2-40B4-BE49-F238E27FC236}">
              <a16:creationId xmlns:a16="http://schemas.microsoft.com/office/drawing/2014/main" id="{A36844C4-3C5B-47AC-84B2-F88CD8ACA0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77288</xdr:colOff>
      <xdr:row>22</xdr:row>
      <xdr:rowOff>102084</xdr:rowOff>
    </xdr:from>
    <xdr:to>
      <xdr:col>3</xdr:col>
      <xdr:colOff>268877</xdr:colOff>
      <xdr:row>23</xdr:row>
      <xdr:rowOff>110793</xdr:rowOff>
    </xdr:to>
    <xdr:grpSp>
      <xdr:nvGrpSpPr>
        <xdr:cNvPr id="36" name="Group 35">
          <a:extLst>
            <a:ext uri="{FF2B5EF4-FFF2-40B4-BE49-F238E27FC236}">
              <a16:creationId xmlns:a16="http://schemas.microsoft.com/office/drawing/2014/main" id="{F37AF068-C5FA-4EC5-85FD-4B170DDF3E7B}"/>
            </a:ext>
          </a:extLst>
        </xdr:cNvPr>
        <xdr:cNvGrpSpPr/>
      </xdr:nvGrpSpPr>
      <xdr:grpSpPr>
        <a:xfrm>
          <a:off x="1848938" y="4293084"/>
          <a:ext cx="191589" cy="199209"/>
          <a:chOff x="4153988" y="9300754"/>
          <a:chExt cx="191589" cy="191589"/>
        </a:xfrm>
      </xdr:grpSpPr>
      <xdr:sp macro="" textlink="">
        <xdr:nvSpPr>
          <xdr:cNvPr id="37" name="Rectangle: Rounded Corners 36">
            <a:extLst>
              <a:ext uri="{FF2B5EF4-FFF2-40B4-BE49-F238E27FC236}">
                <a16:creationId xmlns:a16="http://schemas.microsoft.com/office/drawing/2014/main" id="{540FEB8B-9ED9-A0E8-6B76-96838E64569E}"/>
              </a:ext>
            </a:extLst>
          </xdr:cNvPr>
          <xdr:cNvSpPr/>
        </xdr:nvSpPr>
        <xdr:spPr>
          <a:xfrm>
            <a:off x="4153988" y="9300754"/>
            <a:ext cx="191589" cy="191589"/>
          </a:xfrm>
          <a:prstGeom prst="roundRect">
            <a:avLst>
              <a:gd name="adj" fmla="val 34849"/>
            </a:avLst>
          </a:prstGeom>
          <a:gradFill>
            <a:gsLst>
              <a:gs pos="0">
                <a:srgbClr val="44A3EA"/>
              </a:gs>
              <a:gs pos="90000">
                <a:srgbClr val="2781D3"/>
              </a:gs>
            </a:gsLst>
            <a:lin ang="5400000" scaled="1"/>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8" name="Graphic 37" descr="House with solid fill">
            <a:extLst>
              <a:ext uri="{FF2B5EF4-FFF2-40B4-BE49-F238E27FC236}">
                <a16:creationId xmlns:a16="http://schemas.microsoft.com/office/drawing/2014/main" id="{2B7A11DE-9470-D91F-932F-0FD38C2ADB4C}"/>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175760" y="9322526"/>
            <a:ext cx="137160" cy="137160"/>
          </a:xfrm>
          <a:prstGeom prst="rect">
            <a:avLst/>
          </a:prstGeom>
        </xdr:spPr>
      </xdr:pic>
    </xdr:grpSp>
    <xdr:clientData/>
  </xdr:twoCellAnchor>
  <xdr:twoCellAnchor>
    <xdr:from>
      <xdr:col>3</xdr:col>
      <xdr:colOff>77288</xdr:colOff>
      <xdr:row>24</xdr:row>
      <xdr:rowOff>1935</xdr:rowOff>
    </xdr:from>
    <xdr:to>
      <xdr:col>3</xdr:col>
      <xdr:colOff>268877</xdr:colOff>
      <xdr:row>25</xdr:row>
      <xdr:rowOff>10644</xdr:rowOff>
    </xdr:to>
    <xdr:grpSp>
      <xdr:nvGrpSpPr>
        <xdr:cNvPr id="39" name="Group 38">
          <a:extLst>
            <a:ext uri="{FF2B5EF4-FFF2-40B4-BE49-F238E27FC236}">
              <a16:creationId xmlns:a16="http://schemas.microsoft.com/office/drawing/2014/main" id="{E08AB6BF-50E3-4F06-9AC8-9B45E33BF8EA}"/>
            </a:ext>
          </a:extLst>
        </xdr:cNvPr>
        <xdr:cNvGrpSpPr/>
      </xdr:nvGrpSpPr>
      <xdr:grpSpPr>
        <a:xfrm>
          <a:off x="1848938" y="4573935"/>
          <a:ext cx="191589" cy="199209"/>
          <a:chOff x="4153988" y="9566365"/>
          <a:chExt cx="191589" cy="191589"/>
        </a:xfrm>
      </xdr:grpSpPr>
      <xdr:sp macro="" textlink="">
        <xdr:nvSpPr>
          <xdr:cNvPr id="40" name="Rectangle: Rounded Corners 39">
            <a:extLst>
              <a:ext uri="{FF2B5EF4-FFF2-40B4-BE49-F238E27FC236}">
                <a16:creationId xmlns:a16="http://schemas.microsoft.com/office/drawing/2014/main" id="{D60A6B89-D522-B9A3-C9F3-F0FBCF353ED9}"/>
              </a:ext>
            </a:extLst>
          </xdr:cNvPr>
          <xdr:cNvSpPr/>
        </xdr:nvSpPr>
        <xdr:spPr>
          <a:xfrm>
            <a:off x="4153988" y="9566365"/>
            <a:ext cx="191589" cy="191589"/>
          </a:xfrm>
          <a:prstGeom prst="roundRect">
            <a:avLst>
              <a:gd name="adj" fmla="val 34849"/>
            </a:avLst>
          </a:prstGeom>
          <a:gradFill>
            <a:gsLst>
              <a:gs pos="0">
                <a:srgbClr val="004679"/>
              </a:gs>
              <a:gs pos="100000">
                <a:srgbClr val="181C3B"/>
              </a:gs>
            </a:gsLst>
            <a:path path="circle">
              <a:fillToRect l="50000" t="-80000" r="50000" b="180000"/>
            </a:path>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41" name="Graphic 40" descr="Tropical scene with solid fill">
            <a:extLst>
              <a:ext uri="{FF2B5EF4-FFF2-40B4-BE49-F238E27FC236}">
                <a16:creationId xmlns:a16="http://schemas.microsoft.com/office/drawing/2014/main" id="{0AF8077E-C8AB-986B-3952-0EA73FC6F9C3}"/>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186422" y="9603153"/>
            <a:ext cx="118872" cy="118872"/>
          </a:xfrm>
          <a:prstGeom prst="rect">
            <a:avLst/>
          </a:prstGeom>
        </xdr:spPr>
      </xdr:pic>
    </xdr:grpSp>
    <xdr:clientData/>
  </xdr:twoCellAnchor>
  <xdr:twoCellAnchor>
    <xdr:from>
      <xdr:col>3</xdr:col>
      <xdr:colOff>77288</xdr:colOff>
      <xdr:row>25</xdr:row>
      <xdr:rowOff>102083</xdr:rowOff>
    </xdr:from>
    <xdr:to>
      <xdr:col>3</xdr:col>
      <xdr:colOff>268877</xdr:colOff>
      <xdr:row>26</xdr:row>
      <xdr:rowOff>110792</xdr:rowOff>
    </xdr:to>
    <xdr:grpSp>
      <xdr:nvGrpSpPr>
        <xdr:cNvPr id="42" name="Group 41">
          <a:extLst>
            <a:ext uri="{FF2B5EF4-FFF2-40B4-BE49-F238E27FC236}">
              <a16:creationId xmlns:a16="http://schemas.microsoft.com/office/drawing/2014/main" id="{67F31D13-45F2-40F9-849B-2F99F719DC11}"/>
            </a:ext>
          </a:extLst>
        </xdr:cNvPr>
        <xdr:cNvGrpSpPr/>
      </xdr:nvGrpSpPr>
      <xdr:grpSpPr>
        <a:xfrm>
          <a:off x="1848938" y="4864583"/>
          <a:ext cx="191589" cy="199209"/>
          <a:chOff x="4153988" y="9849393"/>
          <a:chExt cx="191589" cy="191589"/>
        </a:xfrm>
      </xdr:grpSpPr>
      <xdr:sp macro="" textlink="">
        <xdr:nvSpPr>
          <xdr:cNvPr id="43" name="Rectangle: Rounded Corners 42">
            <a:extLst>
              <a:ext uri="{FF2B5EF4-FFF2-40B4-BE49-F238E27FC236}">
                <a16:creationId xmlns:a16="http://schemas.microsoft.com/office/drawing/2014/main" id="{E4FB1A52-4307-22CD-7ADC-DE764BEA8944}"/>
              </a:ext>
            </a:extLst>
          </xdr:cNvPr>
          <xdr:cNvSpPr/>
        </xdr:nvSpPr>
        <xdr:spPr>
          <a:xfrm>
            <a:off x="4153988" y="9849393"/>
            <a:ext cx="191589" cy="191589"/>
          </a:xfrm>
          <a:prstGeom prst="roundRect">
            <a:avLst>
              <a:gd name="adj" fmla="val 34849"/>
            </a:avLst>
          </a:prstGeom>
          <a:gradFill>
            <a:gsLst>
              <a:gs pos="0">
                <a:srgbClr val="01EFFA"/>
              </a:gs>
              <a:gs pos="91000">
                <a:srgbClr val="0099CC"/>
              </a:gs>
            </a:gsLst>
            <a:lin ang="5400000" scaled="1"/>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44" name="Graphic 43" descr="Convertible with solid fill">
            <a:extLst>
              <a:ext uri="{FF2B5EF4-FFF2-40B4-BE49-F238E27FC236}">
                <a16:creationId xmlns:a16="http://schemas.microsoft.com/office/drawing/2014/main" id="{789F7E74-D5F2-038E-156F-262B74D6292B}"/>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4180115" y="9879874"/>
            <a:ext cx="137160" cy="137160"/>
          </a:xfrm>
          <a:prstGeom prst="rect">
            <a:avLst/>
          </a:prstGeom>
        </xdr:spPr>
      </xdr:pic>
    </xdr:grpSp>
    <xdr:clientData/>
  </xdr:twoCellAnchor>
  <xdr:twoCellAnchor>
    <xdr:from>
      <xdr:col>3</xdr:col>
      <xdr:colOff>77288</xdr:colOff>
      <xdr:row>27</xdr:row>
      <xdr:rowOff>23706</xdr:rowOff>
    </xdr:from>
    <xdr:to>
      <xdr:col>3</xdr:col>
      <xdr:colOff>268877</xdr:colOff>
      <xdr:row>28</xdr:row>
      <xdr:rowOff>32415</xdr:rowOff>
    </xdr:to>
    <xdr:grpSp>
      <xdr:nvGrpSpPr>
        <xdr:cNvPr id="45" name="Group 44">
          <a:extLst>
            <a:ext uri="{FF2B5EF4-FFF2-40B4-BE49-F238E27FC236}">
              <a16:creationId xmlns:a16="http://schemas.microsoft.com/office/drawing/2014/main" id="{009E729F-FE5D-4064-B0BF-BBAA20EB13DD}"/>
            </a:ext>
          </a:extLst>
        </xdr:cNvPr>
        <xdr:cNvGrpSpPr/>
      </xdr:nvGrpSpPr>
      <xdr:grpSpPr>
        <a:xfrm>
          <a:off x="1848938" y="5167206"/>
          <a:ext cx="191589" cy="199209"/>
          <a:chOff x="4153988" y="10136776"/>
          <a:chExt cx="191589" cy="191589"/>
        </a:xfrm>
      </xdr:grpSpPr>
      <xdr:sp macro="" textlink="">
        <xdr:nvSpPr>
          <xdr:cNvPr id="46" name="Rectangle: Rounded Corners 45">
            <a:extLst>
              <a:ext uri="{FF2B5EF4-FFF2-40B4-BE49-F238E27FC236}">
                <a16:creationId xmlns:a16="http://schemas.microsoft.com/office/drawing/2014/main" id="{698B538B-6EF7-42C8-E6FC-08611E292A81}"/>
              </a:ext>
            </a:extLst>
          </xdr:cNvPr>
          <xdr:cNvSpPr/>
        </xdr:nvSpPr>
        <xdr:spPr>
          <a:xfrm>
            <a:off x="4153988" y="10136776"/>
            <a:ext cx="191589" cy="191589"/>
          </a:xfrm>
          <a:prstGeom prst="roundRect">
            <a:avLst>
              <a:gd name="adj" fmla="val 34849"/>
            </a:avLst>
          </a:prstGeom>
          <a:gradFill>
            <a:gsLst>
              <a:gs pos="0">
                <a:srgbClr val="212743"/>
              </a:gs>
              <a:gs pos="100000">
                <a:srgbClr val="202644"/>
              </a:gs>
            </a:gsLst>
            <a:lin ang="5400000" scaled="0"/>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47" name="Star: 5 Points 46">
            <a:extLst>
              <a:ext uri="{FF2B5EF4-FFF2-40B4-BE49-F238E27FC236}">
                <a16:creationId xmlns:a16="http://schemas.microsoft.com/office/drawing/2014/main" id="{CDCD00ED-7C7F-CCCE-CBE9-89F0FFC9836A}"/>
              </a:ext>
            </a:extLst>
          </xdr:cNvPr>
          <xdr:cNvSpPr/>
        </xdr:nvSpPr>
        <xdr:spPr>
          <a:xfrm>
            <a:off x="4193177" y="10171611"/>
            <a:ext cx="113211" cy="113211"/>
          </a:xfrm>
          <a:prstGeom prst="star5">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3</xdr:col>
      <xdr:colOff>15240</xdr:colOff>
      <xdr:row>18</xdr:row>
      <xdr:rowOff>175260</xdr:rowOff>
    </xdr:from>
    <xdr:to>
      <xdr:col>4</xdr:col>
      <xdr:colOff>15240</xdr:colOff>
      <xdr:row>20</xdr:row>
      <xdr:rowOff>120996</xdr:rowOff>
    </xdr:to>
    <xdr:sp macro="" textlink="">
      <xdr:nvSpPr>
        <xdr:cNvPr id="48" name="TextBox 24">
          <a:extLst>
            <a:ext uri="{FF2B5EF4-FFF2-40B4-BE49-F238E27FC236}">
              <a16:creationId xmlns:a16="http://schemas.microsoft.com/office/drawing/2014/main" id="{21EF7325-E074-45B1-B338-3A2B121B4938}"/>
            </a:ext>
          </a:extLst>
        </xdr:cNvPr>
        <xdr:cNvSpPr txBox="1"/>
      </xdr:nvSpPr>
      <xdr:spPr>
        <a:xfrm>
          <a:off x="1844040" y="3467100"/>
          <a:ext cx="60960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rgbClr val="BEFBFF"/>
              </a:solidFill>
            </a:rPr>
            <a:t>Goals</a:t>
          </a:r>
          <a:endParaRPr lang="ru-RU" sz="1000" b="1">
            <a:solidFill>
              <a:srgbClr val="BEFBFF"/>
            </a:solidFill>
          </a:endParaRPr>
        </a:p>
      </xdr:txBody>
    </xdr:sp>
    <xdr:clientData/>
  </xdr:twoCellAnchor>
  <xdr:twoCellAnchor>
    <xdr:from>
      <xdr:col>2</xdr:col>
      <xdr:colOff>518160</xdr:colOff>
      <xdr:row>20</xdr:row>
      <xdr:rowOff>1899</xdr:rowOff>
    </xdr:from>
    <xdr:to>
      <xdr:col>7</xdr:col>
      <xdr:colOff>50935</xdr:colOff>
      <xdr:row>22</xdr:row>
      <xdr:rowOff>1899</xdr:rowOff>
    </xdr:to>
    <xdr:graphicFrame macro="">
      <xdr:nvGraphicFramePr>
        <xdr:cNvPr id="49" name="Chart 48">
          <a:extLst>
            <a:ext uri="{FF2B5EF4-FFF2-40B4-BE49-F238E27FC236}">
              <a16:creationId xmlns:a16="http://schemas.microsoft.com/office/drawing/2014/main" id="{CDCC439F-063D-4690-A312-A1879BC754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525780</xdr:colOff>
      <xdr:row>18</xdr:row>
      <xdr:rowOff>175260</xdr:rowOff>
    </xdr:from>
    <xdr:to>
      <xdr:col>6</xdr:col>
      <xdr:colOff>261620</xdr:colOff>
      <xdr:row>20</xdr:row>
      <xdr:rowOff>120996</xdr:rowOff>
    </xdr:to>
    <xdr:sp macro="" textlink="Processing!I6">
      <xdr:nvSpPr>
        <xdr:cNvPr id="50" name="TextBox 24">
          <a:extLst>
            <a:ext uri="{FF2B5EF4-FFF2-40B4-BE49-F238E27FC236}">
              <a16:creationId xmlns:a16="http://schemas.microsoft.com/office/drawing/2014/main" id="{C293D882-6D52-4B05-9B3A-49498C66699C}"/>
            </a:ext>
          </a:extLst>
        </xdr:cNvPr>
        <xdr:cNvSpPr txBox="1"/>
      </xdr:nvSpPr>
      <xdr:spPr>
        <a:xfrm>
          <a:off x="2354580" y="346710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4C10F0C1-3F5D-420E-BC8D-FF49EFCF1F6F}" type="TxLink">
            <a:rPr lang="en-US" sz="1400" b="1" i="0" u="none" strike="noStrike">
              <a:solidFill>
                <a:schemeClr val="tx2">
                  <a:lumMod val="75000"/>
                  <a:lumOff val="25000"/>
                </a:schemeClr>
              </a:solidFill>
              <a:latin typeface="Aptos Narrow"/>
            </a:rPr>
            <a:pPr/>
            <a:t>$13 441 / $12 500</a:t>
          </a:fld>
          <a:endParaRPr lang="ru-RU" sz="1100" b="1">
            <a:solidFill>
              <a:schemeClr val="tx2">
                <a:lumMod val="75000"/>
                <a:lumOff val="25000"/>
              </a:schemeClr>
            </a:solidFill>
          </a:endParaRPr>
        </a:p>
      </xdr:txBody>
    </xdr:sp>
    <xdr:clientData/>
  </xdr:twoCellAnchor>
  <xdr:twoCellAnchor>
    <xdr:from>
      <xdr:col>6</xdr:col>
      <xdr:colOff>99060</xdr:colOff>
      <xdr:row>18</xdr:row>
      <xdr:rowOff>175260</xdr:rowOff>
    </xdr:from>
    <xdr:to>
      <xdr:col>7</xdr:col>
      <xdr:colOff>99060</xdr:colOff>
      <xdr:row>20</xdr:row>
      <xdr:rowOff>120996</xdr:rowOff>
    </xdr:to>
    <xdr:sp macro="" textlink="Processing!E6">
      <xdr:nvSpPr>
        <xdr:cNvPr id="51" name="TextBox 24">
          <a:extLst>
            <a:ext uri="{FF2B5EF4-FFF2-40B4-BE49-F238E27FC236}">
              <a16:creationId xmlns:a16="http://schemas.microsoft.com/office/drawing/2014/main" id="{82897E3C-BECC-4979-883C-24889982C714}"/>
            </a:ext>
          </a:extLst>
        </xdr:cNvPr>
        <xdr:cNvSpPr txBox="1"/>
      </xdr:nvSpPr>
      <xdr:spPr>
        <a:xfrm>
          <a:off x="3756660" y="3467100"/>
          <a:ext cx="609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4B89E4F-5248-4A98-9423-700A7813FCAE}" type="TxLink">
            <a:rPr lang="en-US" sz="1400" b="1" i="0" u="none" strike="noStrike">
              <a:solidFill>
                <a:srgbClr val="BEFBFF"/>
              </a:solidFill>
              <a:latin typeface="Aptos Narrow"/>
            </a:rPr>
            <a:pPr algn="r"/>
            <a:t>109%</a:t>
          </a:fld>
          <a:endParaRPr lang="ru-RU" sz="1100" b="1">
            <a:solidFill>
              <a:srgbClr val="BEFBFF"/>
            </a:solidFill>
          </a:endParaRPr>
        </a:p>
      </xdr:txBody>
    </xdr:sp>
    <xdr:clientData/>
  </xdr:twoCellAnchor>
  <xdr:twoCellAnchor>
    <xdr:from>
      <xdr:col>4</xdr:col>
      <xdr:colOff>91440</xdr:colOff>
      <xdr:row>22</xdr:row>
      <xdr:rowOff>30480</xdr:rowOff>
    </xdr:from>
    <xdr:to>
      <xdr:col>6</xdr:col>
      <xdr:colOff>190500</xdr:colOff>
      <xdr:row>23</xdr:row>
      <xdr:rowOff>80805</xdr:rowOff>
    </xdr:to>
    <xdr:sp macro="" textlink="Processing!I2">
      <xdr:nvSpPr>
        <xdr:cNvPr id="52" name="TextBox 24">
          <a:extLst>
            <a:ext uri="{FF2B5EF4-FFF2-40B4-BE49-F238E27FC236}">
              <a16:creationId xmlns:a16="http://schemas.microsoft.com/office/drawing/2014/main" id="{64170EA5-E0D4-48A6-A341-E6E13FA8EEDF}"/>
            </a:ext>
          </a:extLst>
        </xdr:cNvPr>
        <xdr:cNvSpPr txBox="1"/>
      </xdr:nvSpPr>
      <xdr:spPr>
        <a:xfrm>
          <a:off x="2529840" y="4053840"/>
          <a:ext cx="131826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D1F7E3E8-CF91-4FF1-900C-1949152EBB92}" type="TxLink">
            <a:rPr lang="en-US" sz="900" b="0" i="0" u="none" strike="noStrike">
              <a:solidFill>
                <a:srgbClr val="747FA4"/>
              </a:solidFill>
              <a:latin typeface="Aptos Narrow"/>
            </a:rPr>
            <a:pPr/>
            <a:t>$3 958 / $3 500</a:t>
          </a:fld>
          <a:endParaRPr lang="ru-RU" sz="900" b="1">
            <a:solidFill>
              <a:srgbClr val="747FA4"/>
            </a:solidFill>
          </a:endParaRPr>
        </a:p>
      </xdr:txBody>
    </xdr:sp>
    <xdr:clientData/>
  </xdr:twoCellAnchor>
  <xdr:twoCellAnchor>
    <xdr:from>
      <xdr:col>6</xdr:col>
      <xdr:colOff>68580</xdr:colOff>
      <xdr:row>22</xdr:row>
      <xdr:rowOff>30480</xdr:rowOff>
    </xdr:from>
    <xdr:to>
      <xdr:col>7</xdr:col>
      <xdr:colOff>68580</xdr:colOff>
      <xdr:row>23</xdr:row>
      <xdr:rowOff>112160</xdr:rowOff>
    </xdr:to>
    <xdr:sp macro="" textlink="Processing!E2">
      <xdr:nvSpPr>
        <xdr:cNvPr id="53" name="TextBox 24">
          <a:extLst>
            <a:ext uri="{FF2B5EF4-FFF2-40B4-BE49-F238E27FC236}">
              <a16:creationId xmlns:a16="http://schemas.microsoft.com/office/drawing/2014/main" id="{0A852C51-58BB-4A75-ADAC-2BA474F9CCEC}"/>
            </a:ext>
          </a:extLst>
        </xdr:cNvPr>
        <xdr:cNvSpPr txBox="1"/>
      </xdr:nvSpPr>
      <xdr:spPr>
        <a:xfrm>
          <a:off x="3726180" y="405384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2E8F1427-D4C9-414A-9857-F8D7D4C19714}" type="TxLink">
            <a:rPr lang="en-US" sz="1100" b="0" i="0" u="none" strike="noStrike">
              <a:solidFill>
                <a:srgbClr val="747FA4"/>
              </a:solidFill>
              <a:latin typeface="Aptos Narrow"/>
            </a:rPr>
            <a:pPr algn="r"/>
            <a:t>113%</a:t>
          </a:fld>
          <a:endParaRPr lang="ru-RU" sz="1100" b="0">
            <a:solidFill>
              <a:srgbClr val="747FA4"/>
            </a:solidFill>
          </a:endParaRPr>
        </a:p>
      </xdr:txBody>
    </xdr:sp>
    <xdr:clientData/>
  </xdr:twoCellAnchor>
  <xdr:twoCellAnchor>
    <xdr:from>
      <xdr:col>4</xdr:col>
      <xdr:colOff>91440</xdr:colOff>
      <xdr:row>23</xdr:row>
      <xdr:rowOff>129977</xdr:rowOff>
    </xdr:from>
    <xdr:to>
      <xdr:col>6</xdr:col>
      <xdr:colOff>190500</xdr:colOff>
      <xdr:row>24</xdr:row>
      <xdr:rowOff>180302</xdr:rowOff>
    </xdr:to>
    <xdr:sp macro="" textlink="Processing!I3">
      <xdr:nvSpPr>
        <xdr:cNvPr id="54" name="TextBox 24">
          <a:extLst>
            <a:ext uri="{FF2B5EF4-FFF2-40B4-BE49-F238E27FC236}">
              <a16:creationId xmlns:a16="http://schemas.microsoft.com/office/drawing/2014/main" id="{8445E471-B9B2-42DE-8E88-8BCE051C7CCD}"/>
            </a:ext>
          </a:extLst>
        </xdr:cNvPr>
        <xdr:cNvSpPr txBox="1"/>
      </xdr:nvSpPr>
      <xdr:spPr>
        <a:xfrm>
          <a:off x="2529840" y="4336217"/>
          <a:ext cx="131826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FB95C1C-B5D0-492C-91D6-08BB610D80FD}" type="TxLink">
            <a:rPr lang="en-US" sz="900" b="0" i="0" u="none" strike="noStrike" kern="1200">
              <a:solidFill>
                <a:srgbClr val="747FA4"/>
              </a:solidFill>
              <a:latin typeface="Aptos Narrow"/>
              <a:ea typeface="+mn-ea"/>
              <a:cs typeface="+mn-cs"/>
            </a:rPr>
            <a:pPr marL="0" indent="0" algn="l" defTabSz="914400" rtl="0" eaLnBrk="1" latinLnBrk="0" hangingPunct="1"/>
            <a:t>$3 905 / $4 000</a:t>
          </a:fld>
          <a:endParaRPr lang="ru-RU" sz="900" b="0" i="0" u="none" strike="noStrike" kern="1200">
            <a:solidFill>
              <a:srgbClr val="747FA4"/>
            </a:solidFill>
            <a:latin typeface="Aptos Narrow"/>
            <a:ea typeface="+mn-ea"/>
            <a:cs typeface="+mn-cs"/>
          </a:endParaRPr>
        </a:p>
      </xdr:txBody>
    </xdr:sp>
    <xdr:clientData/>
  </xdr:twoCellAnchor>
  <xdr:twoCellAnchor>
    <xdr:from>
      <xdr:col>6</xdr:col>
      <xdr:colOff>68580</xdr:colOff>
      <xdr:row>23</xdr:row>
      <xdr:rowOff>114300</xdr:rowOff>
    </xdr:from>
    <xdr:to>
      <xdr:col>7</xdr:col>
      <xdr:colOff>68580</xdr:colOff>
      <xdr:row>25</xdr:row>
      <xdr:rowOff>13100</xdr:rowOff>
    </xdr:to>
    <xdr:sp macro="" textlink="Processing!E3">
      <xdr:nvSpPr>
        <xdr:cNvPr id="55" name="TextBox 24">
          <a:extLst>
            <a:ext uri="{FF2B5EF4-FFF2-40B4-BE49-F238E27FC236}">
              <a16:creationId xmlns:a16="http://schemas.microsoft.com/office/drawing/2014/main" id="{28B73718-0DEA-456A-A136-18CF8C8EA3CD}"/>
            </a:ext>
          </a:extLst>
        </xdr:cNvPr>
        <xdr:cNvSpPr txBox="1"/>
      </xdr:nvSpPr>
      <xdr:spPr>
        <a:xfrm>
          <a:off x="3726180" y="432054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73F6BEAA-DB82-42AA-AA13-5881AB3B9D2C}" type="TxLink">
            <a:rPr lang="en-US" sz="1100" b="0" i="0" u="none" strike="noStrike" kern="1200">
              <a:solidFill>
                <a:srgbClr val="747FA4"/>
              </a:solidFill>
              <a:latin typeface="Aptos Narrow"/>
              <a:ea typeface="+mn-ea"/>
              <a:cs typeface="+mn-cs"/>
            </a:rPr>
            <a:pPr marL="0" indent="0" algn="r" defTabSz="914400" rtl="0" eaLnBrk="1" latinLnBrk="0" hangingPunct="1"/>
            <a:t>98%</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91440</xdr:colOff>
      <xdr:row>25</xdr:row>
      <xdr:rowOff>30917</xdr:rowOff>
    </xdr:from>
    <xdr:to>
      <xdr:col>6</xdr:col>
      <xdr:colOff>190500</xdr:colOff>
      <xdr:row>26</xdr:row>
      <xdr:rowOff>81242</xdr:rowOff>
    </xdr:to>
    <xdr:sp macro="" textlink="Processing!I4">
      <xdr:nvSpPr>
        <xdr:cNvPr id="56" name="TextBox 24">
          <a:extLst>
            <a:ext uri="{FF2B5EF4-FFF2-40B4-BE49-F238E27FC236}">
              <a16:creationId xmlns:a16="http://schemas.microsoft.com/office/drawing/2014/main" id="{5F8C9072-96A2-45CC-B6D8-AA53A151A4C5}"/>
            </a:ext>
          </a:extLst>
        </xdr:cNvPr>
        <xdr:cNvSpPr txBox="1"/>
      </xdr:nvSpPr>
      <xdr:spPr>
        <a:xfrm>
          <a:off x="2529840" y="4602917"/>
          <a:ext cx="131826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3CB52C3-BE9D-4DED-8DF5-C1585FE46FAC}" type="TxLink">
            <a:rPr lang="en-US" sz="900" b="0" i="0" u="none" strike="noStrike" kern="1200">
              <a:solidFill>
                <a:srgbClr val="747FA4"/>
              </a:solidFill>
              <a:latin typeface="Aptos Narrow"/>
              <a:ea typeface="+mn-ea"/>
              <a:cs typeface="+mn-cs"/>
            </a:rPr>
            <a:pPr marL="0" indent="0" algn="l" defTabSz="914400" rtl="0" eaLnBrk="1" latinLnBrk="0" hangingPunct="1"/>
            <a:t>$3 179 / $3 000</a:t>
          </a:fld>
          <a:endParaRPr lang="ru-RU" sz="900" b="0" i="0" u="none" strike="noStrike" kern="1200">
            <a:solidFill>
              <a:srgbClr val="747FA4"/>
            </a:solidFill>
            <a:latin typeface="Aptos Narrow"/>
            <a:ea typeface="+mn-ea"/>
            <a:cs typeface="+mn-cs"/>
          </a:endParaRPr>
        </a:p>
      </xdr:txBody>
    </xdr:sp>
    <xdr:clientData/>
  </xdr:twoCellAnchor>
  <xdr:twoCellAnchor>
    <xdr:from>
      <xdr:col>6</xdr:col>
      <xdr:colOff>68580</xdr:colOff>
      <xdr:row>25</xdr:row>
      <xdr:rowOff>15240</xdr:rowOff>
    </xdr:from>
    <xdr:to>
      <xdr:col>7</xdr:col>
      <xdr:colOff>68580</xdr:colOff>
      <xdr:row>26</xdr:row>
      <xdr:rowOff>96920</xdr:rowOff>
    </xdr:to>
    <xdr:sp macro="" textlink="Processing!E4">
      <xdr:nvSpPr>
        <xdr:cNvPr id="57" name="TextBox 24">
          <a:extLst>
            <a:ext uri="{FF2B5EF4-FFF2-40B4-BE49-F238E27FC236}">
              <a16:creationId xmlns:a16="http://schemas.microsoft.com/office/drawing/2014/main" id="{A6EF5BDD-22DA-40C8-B596-B5696CB245BE}"/>
            </a:ext>
          </a:extLst>
        </xdr:cNvPr>
        <xdr:cNvSpPr txBox="1"/>
      </xdr:nvSpPr>
      <xdr:spPr>
        <a:xfrm>
          <a:off x="3726180" y="458724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FDEE92D6-F7A1-48F3-9851-C8A567273780}" type="TxLink">
            <a:rPr lang="en-US" sz="1100" b="0" i="0" u="none" strike="noStrike" kern="1200">
              <a:solidFill>
                <a:srgbClr val="747FA4"/>
              </a:solidFill>
              <a:latin typeface="Aptos Narrow"/>
              <a:ea typeface="+mn-ea"/>
              <a:cs typeface="+mn-cs"/>
            </a:rPr>
            <a:pPr marL="0" indent="0" algn="r" defTabSz="914400" rtl="0" eaLnBrk="1" latinLnBrk="0" hangingPunct="1"/>
            <a:t>106%</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91440</xdr:colOff>
      <xdr:row>26</xdr:row>
      <xdr:rowOff>122357</xdr:rowOff>
    </xdr:from>
    <xdr:to>
      <xdr:col>6</xdr:col>
      <xdr:colOff>190500</xdr:colOff>
      <xdr:row>27</xdr:row>
      <xdr:rowOff>172682</xdr:rowOff>
    </xdr:to>
    <xdr:sp macro="" textlink="Processing!I5">
      <xdr:nvSpPr>
        <xdr:cNvPr id="58" name="TextBox 24">
          <a:extLst>
            <a:ext uri="{FF2B5EF4-FFF2-40B4-BE49-F238E27FC236}">
              <a16:creationId xmlns:a16="http://schemas.microsoft.com/office/drawing/2014/main" id="{D601825C-A48D-48B1-BD54-06C0FBC017E2}"/>
            </a:ext>
          </a:extLst>
        </xdr:cNvPr>
        <xdr:cNvSpPr txBox="1"/>
      </xdr:nvSpPr>
      <xdr:spPr>
        <a:xfrm>
          <a:off x="2529840" y="4877237"/>
          <a:ext cx="131826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3E6F8FB-2AE7-4CE4-9E41-15CFB4159DE9}" type="TxLink">
            <a:rPr lang="en-US" sz="900" b="0" i="0" u="none" strike="noStrike" kern="1200">
              <a:solidFill>
                <a:srgbClr val="747FA4"/>
              </a:solidFill>
              <a:latin typeface="Aptos Narrow"/>
              <a:ea typeface="+mn-ea"/>
              <a:cs typeface="+mn-cs"/>
            </a:rPr>
            <a:pPr marL="0" indent="0" algn="l" defTabSz="914400" rtl="0" eaLnBrk="1" latinLnBrk="0" hangingPunct="1"/>
            <a:t>$2 399 / $2 000</a:t>
          </a:fld>
          <a:endParaRPr lang="ru-RU" sz="900" b="0" i="0" u="none" strike="noStrike" kern="1200">
            <a:solidFill>
              <a:srgbClr val="747FA4"/>
            </a:solidFill>
            <a:latin typeface="Aptos Narrow"/>
            <a:ea typeface="+mn-ea"/>
            <a:cs typeface="+mn-cs"/>
          </a:endParaRPr>
        </a:p>
      </xdr:txBody>
    </xdr:sp>
    <xdr:clientData/>
  </xdr:twoCellAnchor>
  <xdr:twoCellAnchor>
    <xdr:from>
      <xdr:col>6</xdr:col>
      <xdr:colOff>68580</xdr:colOff>
      <xdr:row>26</xdr:row>
      <xdr:rowOff>106680</xdr:rowOff>
    </xdr:from>
    <xdr:to>
      <xdr:col>7</xdr:col>
      <xdr:colOff>68580</xdr:colOff>
      <xdr:row>28</xdr:row>
      <xdr:rowOff>5480</xdr:rowOff>
    </xdr:to>
    <xdr:sp macro="" textlink="Processing!E5">
      <xdr:nvSpPr>
        <xdr:cNvPr id="59" name="TextBox 24">
          <a:extLst>
            <a:ext uri="{FF2B5EF4-FFF2-40B4-BE49-F238E27FC236}">
              <a16:creationId xmlns:a16="http://schemas.microsoft.com/office/drawing/2014/main" id="{93020098-59DA-4F16-B679-EA14F837A88F}"/>
            </a:ext>
          </a:extLst>
        </xdr:cNvPr>
        <xdr:cNvSpPr txBox="1"/>
      </xdr:nvSpPr>
      <xdr:spPr>
        <a:xfrm>
          <a:off x="3726180" y="486156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FF21445-4461-4550-BD29-367C03A06B31}" type="TxLink">
            <a:rPr lang="en-US" sz="1100" b="0" i="0" u="none" strike="noStrike" kern="1200">
              <a:solidFill>
                <a:srgbClr val="747FA4"/>
              </a:solidFill>
              <a:latin typeface="Aptos Narrow"/>
              <a:ea typeface="+mn-ea"/>
              <a:cs typeface="+mn-cs"/>
            </a:rPr>
            <a:pPr marL="0" indent="0" algn="r" defTabSz="914400" rtl="0" eaLnBrk="1" latinLnBrk="0" hangingPunct="1"/>
            <a:t>120%</a:t>
          </a:fld>
          <a:endParaRPr lang="ru-RU" sz="1100" b="0" i="0" u="none" strike="noStrike" kern="1200">
            <a:solidFill>
              <a:srgbClr val="747FA4"/>
            </a:solidFill>
            <a:latin typeface="Aptos Narrow"/>
            <a:ea typeface="+mn-ea"/>
            <a:cs typeface="+mn-cs"/>
          </a:endParaRPr>
        </a:p>
      </xdr:txBody>
    </xdr:sp>
    <xdr:clientData/>
  </xdr:twoCellAnchor>
  <xdr:twoCellAnchor>
    <xdr:from>
      <xdr:col>8</xdr:col>
      <xdr:colOff>102870</xdr:colOff>
      <xdr:row>23</xdr:row>
      <xdr:rowOff>160020</xdr:rowOff>
    </xdr:from>
    <xdr:to>
      <xdr:col>19</xdr:col>
      <xdr:colOff>255270</xdr:colOff>
      <xdr:row>39</xdr:row>
      <xdr:rowOff>68580</xdr:rowOff>
    </xdr:to>
    <xdr:graphicFrame macro="">
      <xdr:nvGraphicFramePr>
        <xdr:cNvPr id="60" name="Chart 59">
          <a:extLst>
            <a:ext uri="{FF2B5EF4-FFF2-40B4-BE49-F238E27FC236}">
              <a16:creationId xmlns:a16="http://schemas.microsoft.com/office/drawing/2014/main" id="{2A4E0277-274A-41DD-9CBE-FC7209B9D9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87630</xdr:colOff>
      <xdr:row>21</xdr:row>
      <xdr:rowOff>175260</xdr:rowOff>
    </xdr:from>
    <xdr:to>
      <xdr:col>10</xdr:col>
      <xdr:colOff>433070</xdr:colOff>
      <xdr:row>23</xdr:row>
      <xdr:rowOff>120996</xdr:rowOff>
    </xdr:to>
    <xdr:sp macro="" textlink="Processing!Q1">
      <xdr:nvSpPr>
        <xdr:cNvPr id="61" name="TextBox 24">
          <a:extLst>
            <a:ext uri="{FF2B5EF4-FFF2-40B4-BE49-F238E27FC236}">
              <a16:creationId xmlns:a16="http://schemas.microsoft.com/office/drawing/2014/main" id="{BCEE08FE-D6C8-445A-9B33-E2F4B7A9DCE0}"/>
            </a:ext>
          </a:extLst>
        </xdr:cNvPr>
        <xdr:cNvSpPr txBox="1"/>
      </xdr:nvSpPr>
      <xdr:spPr>
        <a:xfrm>
          <a:off x="4964430" y="401574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833A66-38A8-4BFB-A285-9705F54B821F}" type="TxLink">
            <a:rPr lang="en-US" sz="1400" b="1" i="0" u="none" strike="noStrike" kern="1200">
              <a:solidFill>
                <a:srgbClr val="BEFBFF"/>
              </a:solidFill>
              <a:latin typeface="+mn-lt"/>
              <a:ea typeface="+mn-ea"/>
              <a:cs typeface="+mn-cs"/>
            </a:rPr>
            <a:pPr marL="0" indent="0" algn="l" defTabSz="914400" rtl="0" eaLnBrk="1" latinLnBrk="0" hangingPunct="1"/>
            <a:t>Inflow</a:t>
          </a:fld>
          <a:endParaRPr lang="ru-RU" sz="1400" b="1" kern="1200">
            <a:solidFill>
              <a:srgbClr val="BEFBFF"/>
            </a:solidFill>
            <a:latin typeface="+mn-lt"/>
            <a:ea typeface="+mn-ea"/>
            <a:cs typeface="+mn-cs"/>
          </a:endParaRPr>
        </a:p>
      </xdr:txBody>
    </xdr:sp>
    <xdr:clientData/>
  </xdr:twoCellAnchor>
  <xdr:twoCellAnchor>
    <xdr:from>
      <xdr:col>18</xdr:col>
      <xdr:colOff>102870</xdr:colOff>
      <xdr:row>21</xdr:row>
      <xdr:rowOff>175260</xdr:rowOff>
    </xdr:from>
    <xdr:to>
      <xdr:col>20</xdr:col>
      <xdr:colOff>82550</xdr:colOff>
      <xdr:row>23</xdr:row>
      <xdr:rowOff>120996</xdr:rowOff>
    </xdr:to>
    <xdr:sp macro="" textlink="Processing!Q14">
      <xdr:nvSpPr>
        <xdr:cNvPr id="62" name="TextBox 24">
          <a:extLst>
            <a:ext uri="{FF2B5EF4-FFF2-40B4-BE49-F238E27FC236}">
              <a16:creationId xmlns:a16="http://schemas.microsoft.com/office/drawing/2014/main" id="{195563D3-29EB-487F-A790-BCB0ADBD6552}"/>
            </a:ext>
          </a:extLst>
        </xdr:cNvPr>
        <xdr:cNvSpPr txBox="1"/>
      </xdr:nvSpPr>
      <xdr:spPr>
        <a:xfrm>
          <a:off x="11075670" y="4015740"/>
          <a:ext cx="119888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0FA8738A-D5FC-4C73-9C0B-433BF30A87CC}" type="TxLink">
            <a:rPr lang="en-US" sz="1400" b="1" i="0" u="none" strike="noStrike" kern="1200">
              <a:solidFill>
                <a:srgbClr val="BEFBFF"/>
              </a:solidFill>
              <a:latin typeface="+mn-lt"/>
              <a:ea typeface="+mn-ea"/>
              <a:cs typeface="+mn-cs"/>
            </a:rPr>
            <a:pPr marL="0" indent="0" algn="r" defTabSz="914400" rtl="0" eaLnBrk="1" latinLnBrk="0" hangingPunct="1"/>
            <a:t> $16,328 </a:t>
          </a:fld>
          <a:endParaRPr lang="ru-RU" sz="1400" b="1" kern="1200">
            <a:solidFill>
              <a:srgbClr val="BEFBFF"/>
            </a:solidFill>
            <a:latin typeface="+mn-lt"/>
            <a:ea typeface="+mn-ea"/>
            <a:cs typeface="+mn-cs"/>
          </a:endParaRPr>
        </a:p>
      </xdr:txBody>
    </xdr:sp>
    <xdr:clientData/>
  </xdr:twoCellAnchor>
  <xdr:twoCellAnchor editAs="oneCell">
    <xdr:from>
      <xdr:col>12</xdr:col>
      <xdr:colOff>285750</xdr:colOff>
      <xdr:row>21</xdr:row>
      <xdr:rowOff>53340</xdr:rowOff>
    </xdr:from>
    <xdr:to>
      <xdr:col>15</xdr:col>
      <xdr:colOff>468630</xdr:colOff>
      <xdr:row>23</xdr:row>
      <xdr:rowOff>89916</xdr:rowOff>
    </xdr:to>
    <mc:AlternateContent xmlns:mc="http://schemas.openxmlformats.org/markup-compatibility/2006" xmlns:a14="http://schemas.microsoft.com/office/drawing/2010/main">
      <mc:Choice Requires="a14">
        <xdr:graphicFrame macro="">
          <xdr:nvGraphicFramePr>
            <xdr:cNvPr id="63" name="Indicator 4">
              <a:extLst>
                <a:ext uri="{FF2B5EF4-FFF2-40B4-BE49-F238E27FC236}">
                  <a16:creationId xmlns:a16="http://schemas.microsoft.com/office/drawing/2014/main" id="{3ABEE7C5-2197-44D4-A832-B432CA4BE93B}"/>
                </a:ext>
              </a:extLst>
            </xdr:cNvPr>
            <xdr:cNvGraphicFramePr/>
          </xdr:nvGraphicFramePr>
          <xdr:xfrm>
            <a:off x="0" y="0"/>
            <a:ext cx="0" cy="0"/>
          </xdr:xfrm>
          <a:graphic>
            <a:graphicData uri="http://schemas.microsoft.com/office/drawing/2010/slicer">
              <sle:slicer xmlns:sle="http://schemas.microsoft.com/office/drawing/2010/slicer" name="Indicator 4"/>
            </a:graphicData>
          </a:graphic>
        </xdr:graphicFrame>
      </mc:Choice>
      <mc:Fallback xmlns="">
        <xdr:sp macro="" textlink="">
          <xdr:nvSpPr>
            <xdr:cNvPr id="0" name=""/>
            <xdr:cNvSpPr>
              <a:spLocks noTextEdit="1"/>
            </xdr:cNvSpPr>
          </xdr:nvSpPr>
          <xdr:spPr>
            <a:xfrm>
              <a:off x="7600950" y="3893820"/>
              <a:ext cx="2011680" cy="40233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491490</xdr:colOff>
      <xdr:row>37</xdr:row>
      <xdr:rowOff>83820</xdr:rowOff>
    </xdr:from>
    <xdr:to>
      <xdr:col>19</xdr:col>
      <xdr:colOff>186690</xdr:colOff>
      <xdr:row>39</xdr:row>
      <xdr:rowOff>120396</xdr:rowOff>
    </xdr:to>
    <mc:AlternateContent xmlns:mc="http://schemas.openxmlformats.org/markup-compatibility/2006" xmlns:a14="http://schemas.microsoft.com/office/drawing/2010/main">
      <mc:Choice Requires="a14">
        <xdr:graphicFrame macro="">
          <xdr:nvGraphicFramePr>
            <xdr:cNvPr id="64" name="Month 10">
              <a:extLst>
                <a:ext uri="{FF2B5EF4-FFF2-40B4-BE49-F238E27FC236}">
                  <a16:creationId xmlns:a16="http://schemas.microsoft.com/office/drawing/2014/main" id="{EBE63789-0A69-418B-81E3-A75002D92F1F}"/>
                </a:ext>
              </a:extLst>
            </xdr:cNvPr>
            <xdr:cNvGraphicFramePr/>
          </xdr:nvGraphicFramePr>
          <xdr:xfrm>
            <a:off x="0" y="0"/>
            <a:ext cx="0" cy="0"/>
          </xdr:xfrm>
          <a:graphic>
            <a:graphicData uri="http://schemas.microsoft.com/office/drawing/2010/slicer">
              <sle:slicer xmlns:sle="http://schemas.microsoft.com/office/drawing/2010/slicer" name="Month 10"/>
            </a:graphicData>
          </a:graphic>
        </xdr:graphicFrame>
      </mc:Choice>
      <mc:Fallback xmlns="">
        <xdr:sp macro="" textlink="">
          <xdr:nvSpPr>
            <xdr:cNvPr id="0" name=""/>
            <xdr:cNvSpPr>
              <a:spLocks noTextEdit="1"/>
            </xdr:cNvSpPr>
          </xdr:nvSpPr>
          <xdr:spPr>
            <a:xfrm>
              <a:off x="5368290" y="6850380"/>
              <a:ext cx="6400800" cy="40233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331470</xdr:colOff>
      <xdr:row>6</xdr:row>
      <xdr:rowOff>38100</xdr:rowOff>
    </xdr:from>
    <xdr:to>
      <xdr:col>18</xdr:col>
      <xdr:colOff>422910</xdr:colOff>
      <xdr:row>20</xdr:row>
      <xdr:rowOff>92964</xdr:rowOff>
    </xdr:to>
    <xdr:graphicFrame macro="">
      <xdr:nvGraphicFramePr>
        <xdr:cNvPr id="65" name="Chart 64">
          <a:extLst>
            <a:ext uri="{FF2B5EF4-FFF2-40B4-BE49-F238E27FC236}">
              <a16:creationId xmlns:a16="http://schemas.microsoft.com/office/drawing/2014/main" id="{5904D486-5091-4490-B343-FB1A3B485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10073</xdr:colOff>
      <xdr:row>6</xdr:row>
      <xdr:rowOff>165184</xdr:rowOff>
    </xdr:from>
    <xdr:to>
      <xdr:col>9</xdr:col>
      <xdr:colOff>337733</xdr:colOff>
      <xdr:row>8</xdr:row>
      <xdr:rowOff>110920</xdr:rowOff>
    </xdr:to>
    <xdr:sp macro="" textlink="Processing!F26">
      <xdr:nvSpPr>
        <xdr:cNvPr id="66" name="TextBox 24">
          <a:extLst>
            <a:ext uri="{FF2B5EF4-FFF2-40B4-BE49-F238E27FC236}">
              <a16:creationId xmlns:a16="http://schemas.microsoft.com/office/drawing/2014/main" id="{35938C22-827C-4D84-8A27-E09F9E203EFB}"/>
            </a:ext>
          </a:extLst>
        </xdr:cNvPr>
        <xdr:cNvSpPr txBox="1"/>
      </xdr:nvSpPr>
      <xdr:spPr>
        <a:xfrm>
          <a:off x="4886873" y="1262464"/>
          <a:ext cx="93726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BF2205A6-2262-4912-9ECD-DF2125D443BC}" type="TxLink">
            <a:rPr lang="en-US" sz="1400" b="1" kern="1200">
              <a:solidFill>
                <a:srgbClr val="BEFBFF"/>
              </a:solidFill>
              <a:latin typeface="+mn-lt"/>
              <a:ea typeface="+mn-ea"/>
              <a:cs typeface="+mn-cs"/>
            </a:rPr>
            <a:pPr marL="0" indent="0" algn="l" defTabSz="914400" rtl="0" eaLnBrk="1" latinLnBrk="0" hangingPunct="1"/>
            <a:t>Structure</a:t>
          </a:fld>
          <a:endParaRPr lang="ru-RU" sz="1400" b="1" kern="1200">
            <a:solidFill>
              <a:srgbClr val="BEFBFF"/>
            </a:solidFill>
            <a:latin typeface="+mn-lt"/>
            <a:ea typeface="+mn-ea"/>
            <a:cs typeface="+mn-cs"/>
          </a:endParaRPr>
        </a:p>
      </xdr:txBody>
    </xdr:sp>
    <xdr:clientData/>
  </xdr:twoCellAnchor>
  <xdr:twoCellAnchor>
    <xdr:from>
      <xdr:col>8</xdr:col>
      <xdr:colOff>17693</xdr:colOff>
      <xdr:row>8</xdr:row>
      <xdr:rowOff>20404</xdr:rowOff>
    </xdr:from>
    <xdr:to>
      <xdr:col>9</xdr:col>
      <xdr:colOff>170093</xdr:colOff>
      <xdr:row>9</xdr:row>
      <xdr:rowOff>102084</xdr:rowOff>
    </xdr:to>
    <xdr:sp macro="" textlink="Processing!Q1">
      <xdr:nvSpPr>
        <xdr:cNvPr id="67" name="TextBox 24">
          <a:extLst>
            <a:ext uri="{FF2B5EF4-FFF2-40B4-BE49-F238E27FC236}">
              <a16:creationId xmlns:a16="http://schemas.microsoft.com/office/drawing/2014/main" id="{971546B2-A399-4E7B-97AB-7573252471BF}"/>
            </a:ext>
          </a:extLst>
        </xdr:cNvPr>
        <xdr:cNvSpPr txBox="1"/>
      </xdr:nvSpPr>
      <xdr:spPr>
        <a:xfrm>
          <a:off x="4894493" y="1483444"/>
          <a:ext cx="762000"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B1FB09-84B8-4503-8C10-7C2C6370679D}" type="TxLink">
            <a:rPr lang="en-US" sz="1100" b="1" i="0" u="none" strike="noStrike" kern="1200">
              <a:solidFill>
                <a:srgbClr val="747FA4"/>
              </a:solidFill>
              <a:latin typeface="Aptos Narrow"/>
              <a:ea typeface="+mn-ea"/>
              <a:cs typeface="+mn-cs"/>
            </a:rPr>
            <a:pPr marL="0" indent="0" algn="l" defTabSz="914400" rtl="0" eaLnBrk="1" latinLnBrk="0" hangingPunct="1"/>
            <a:t>Inflow</a:t>
          </a:fld>
          <a:endParaRPr lang="ru-RU" sz="1400" b="1" kern="1200">
            <a:solidFill>
              <a:srgbClr val="747FA4"/>
            </a:solidFill>
            <a:latin typeface="+mn-lt"/>
            <a:ea typeface="+mn-ea"/>
            <a:cs typeface="+mn-cs"/>
          </a:endParaRPr>
        </a:p>
      </xdr:txBody>
    </xdr:sp>
    <xdr:clientData/>
  </xdr:twoCellAnchor>
  <xdr:twoCellAnchor>
    <xdr:from>
      <xdr:col>2</xdr:col>
      <xdr:colOff>541020</xdr:colOff>
      <xdr:row>32</xdr:row>
      <xdr:rowOff>80314</xdr:rowOff>
    </xdr:from>
    <xdr:to>
      <xdr:col>7</xdr:col>
      <xdr:colOff>45720</xdr:colOff>
      <xdr:row>39</xdr:row>
      <xdr:rowOff>80314</xdr:rowOff>
    </xdr:to>
    <xdr:graphicFrame macro="">
      <xdr:nvGraphicFramePr>
        <xdr:cNvPr id="129" name="Chart 128">
          <a:extLst>
            <a:ext uri="{FF2B5EF4-FFF2-40B4-BE49-F238E27FC236}">
              <a16:creationId xmlns:a16="http://schemas.microsoft.com/office/drawing/2014/main" id="{A37CAA1F-61CD-400D-B43F-8027BB8DA7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53340</xdr:colOff>
      <xdr:row>31</xdr:row>
      <xdr:rowOff>83820</xdr:rowOff>
    </xdr:from>
    <xdr:to>
      <xdr:col>5</xdr:col>
      <xdr:colOff>213360</xdr:colOff>
      <xdr:row>33</xdr:row>
      <xdr:rowOff>29556</xdr:rowOff>
    </xdr:to>
    <xdr:sp macro="" textlink="Processing!N26">
      <xdr:nvSpPr>
        <xdr:cNvPr id="130" name="TextBox 24">
          <a:extLst>
            <a:ext uri="{FF2B5EF4-FFF2-40B4-BE49-F238E27FC236}">
              <a16:creationId xmlns:a16="http://schemas.microsoft.com/office/drawing/2014/main" id="{3E36D5BB-83AB-44F3-8E7E-38FA67A0DE71}"/>
            </a:ext>
          </a:extLst>
        </xdr:cNvPr>
        <xdr:cNvSpPr txBox="1"/>
      </xdr:nvSpPr>
      <xdr:spPr>
        <a:xfrm>
          <a:off x="1882140" y="5753100"/>
          <a:ext cx="13792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097DD66-5465-44E4-AC5E-B599A849618D}" type="TxLink">
            <a:rPr lang="en-US" sz="1400" b="1" kern="1200">
              <a:solidFill>
                <a:srgbClr val="BEFBFF"/>
              </a:solidFill>
              <a:latin typeface="+mn-lt"/>
              <a:ea typeface="+mn-ea"/>
              <a:cs typeface="+mn-cs"/>
            </a:rPr>
            <a:pPr marL="0" indent="0" algn="l" defTabSz="914400" rtl="0" eaLnBrk="1" latinLnBrk="0" hangingPunct="1"/>
            <a:t>Annual Plans</a:t>
          </a:fld>
          <a:endParaRPr lang="ru-RU" sz="1400" b="1" kern="1200">
            <a:solidFill>
              <a:srgbClr val="BEFBFF"/>
            </a:solidFill>
            <a:latin typeface="+mn-lt"/>
            <a:ea typeface="+mn-ea"/>
            <a:cs typeface="+mn-cs"/>
          </a:endParaRPr>
        </a:p>
      </xdr:txBody>
    </xdr:sp>
    <xdr:clientData/>
  </xdr:twoCellAnchor>
  <xdr:twoCellAnchor editAs="oneCell">
    <xdr:from>
      <xdr:col>3</xdr:col>
      <xdr:colOff>160020</xdr:colOff>
      <xdr:row>37</xdr:row>
      <xdr:rowOff>164134</xdr:rowOff>
    </xdr:from>
    <xdr:to>
      <xdr:col>7</xdr:col>
      <xdr:colOff>99060</xdr:colOff>
      <xdr:row>39</xdr:row>
      <xdr:rowOff>154990</xdr:rowOff>
    </xdr:to>
    <mc:AlternateContent xmlns:mc="http://schemas.openxmlformats.org/markup-compatibility/2006" xmlns:a14="http://schemas.microsoft.com/office/drawing/2010/main">
      <mc:Choice Requires="a14">
        <xdr:graphicFrame macro="">
          <xdr:nvGraphicFramePr>
            <xdr:cNvPr id="131" name="Year 14">
              <a:extLst>
                <a:ext uri="{FF2B5EF4-FFF2-40B4-BE49-F238E27FC236}">
                  <a16:creationId xmlns:a16="http://schemas.microsoft.com/office/drawing/2014/main" id="{C2E49AD9-61B7-4A83-A968-0B96186A0B28}"/>
                </a:ext>
              </a:extLst>
            </xdr:cNvPr>
            <xdr:cNvGraphicFramePr/>
          </xdr:nvGraphicFramePr>
          <xdr:xfrm>
            <a:off x="0" y="0"/>
            <a:ext cx="0" cy="0"/>
          </xdr:xfrm>
          <a:graphic>
            <a:graphicData uri="http://schemas.microsoft.com/office/drawing/2010/slicer">
              <sle:slicer xmlns:sle="http://schemas.microsoft.com/office/drawing/2010/slicer" name="Year 14"/>
            </a:graphicData>
          </a:graphic>
        </xdr:graphicFrame>
      </mc:Choice>
      <mc:Fallback xmlns="">
        <xdr:sp macro="" textlink="">
          <xdr:nvSpPr>
            <xdr:cNvPr id="0" name=""/>
            <xdr:cNvSpPr>
              <a:spLocks noTextEdit="1"/>
            </xdr:cNvSpPr>
          </xdr:nvSpPr>
          <xdr:spPr>
            <a:xfrm>
              <a:off x="1988820" y="6930694"/>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464820</xdr:colOff>
      <xdr:row>2</xdr:row>
      <xdr:rowOff>38100</xdr:rowOff>
    </xdr:from>
    <xdr:to>
      <xdr:col>20</xdr:col>
      <xdr:colOff>403860</xdr:colOff>
      <xdr:row>4</xdr:row>
      <xdr:rowOff>28956</xdr:rowOff>
    </xdr:to>
    <mc:AlternateContent xmlns:mc="http://schemas.openxmlformats.org/markup-compatibility/2006" xmlns:a14="http://schemas.microsoft.com/office/drawing/2010/main">
      <mc:Choice Requires="a14">
        <xdr:graphicFrame macro="">
          <xdr:nvGraphicFramePr>
            <xdr:cNvPr id="145" name="Year 15">
              <a:extLst>
                <a:ext uri="{FF2B5EF4-FFF2-40B4-BE49-F238E27FC236}">
                  <a16:creationId xmlns:a16="http://schemas.microsoft.com/office/drawing/2014/main" id="{B7C6DDE2-2AA1-4160-BCAF-636AD1A28109}"/>
                </a:ext>
              </a:extLst>
            </xdr:cNvPr>
            <xdr:cNvGraphicFramePr/>
          </xdr:nvGraphicFramePr>
          <xdr:xfrm>
            <a:off x="0" y="0"/>
            <a:ext cx="0" cy="0"/>
          </xdr:xfrm>
          <a:graphic>
            <a:graphicData uri="http://schemas.microsoft.com/office/drawing/2010/slicer">
              <sle:slicer xmlns:sle="http://schemas.microsoft.com/office/drawing/2010/slicer" name="Year 15"/>
            </a:graphicData>
          </a:graphic>
        </xdr:graphicFrame>
      </mc:Choice>
      <mc:Fallback xmlns="">
        <xdr:sp macro="" textlink="">
          <xdr:nvSpPr>
            <xdr:cNvPr id="0" name=""/>
            <xdr:cNvSpPr>
              <a:spLocks noTextEdit="1"/>
            </xdr:cNvSpPr>
          </xdr:nvSpPr>
          <xdr:spPr>
            <a:xfrm>
              <a:off x="10218420" y="403860"/>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38100</xdr:colOff>
      <xdr:row>2</xdr:row>
      <xdr:rowOff>22860</xdr:rowOff>
    </xdr:from>
    <xdr:to>
      <xdr:col>20</xdr:col>
      <xdr:colOff>495300</xdr:colOff>
      <xdr:row>4</xdr:row>
      <xdr:rowOff>99060</xdr:rowOff>
    </xdr:to>
    <xdr:sp macro="" textlink="">
      <xdr:nvSpPr>
        <xdr:cNvPr id="146" name="Rectangle 145">
          <a:extLst>
            <a:ext uri="{FF2B5EF4-FFF2-40B4-BE49-F238E27FC236}">
              <a16:creationId xmlns:a16="http://schemas.microsoft.com/office/drawing/2014/main" id="{903A8636-FDB7-4DD6-A8C1-36416C57D79B}"/>
            </a:ext>
          </a:extLst>
        </xdr:cNvPr>
        <xdr:cNvSpPr/>
      </xdr:nvSpPr>
      <xdr:spPr>
        <a:xfrm>
          <a:off x="12230100" y="388620"/>
          <a:ext cx="457200" cy="441960"/>
        </a:xfrm>
        <a:prstGeom prst="rect">
          <a:avLst/>
        </a:prstGeom>
        <a:solidFill>
          <a:srgbClr val="011C3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7</xdr:col>
      <xdr:colOff>548640</xdr:colOff>
      <xdr:row>2</xdr:row>
      <xdr:rowOff>60960</xdr:rowOff>
    </xdr:from>
    <xdr:to>
      <xdr:col>9</xdr:col>
      <xdr:colOff>297180</xdr:colOff>
      <xdr:row>4</xdr:row>
      <xdr:rowOff>5542</xdr:rowOff>
    </xdr:to>
    <xdr:sp macro="" textlink="">
      <xdr:nvSpPr>
        <xdr:cNvPr id="147" name="Rectangle: Rounded Corners 146">
          <a:hlinkClick xmlns:r="http://schemas.openxmlformats.org/officeDocument/2006/relationships" r:id="rId16"/>
          <a:extLst>
            <a:ext uri="{FF2B5EF4-FFF2-40B4-BE49-F238E27FC236}">
              <a16:creationId xmlns:a16="http://schemas.microsoft.com/office/drawing/2014/main" id="{B3832617-C8F7-41B2-8804-CE8B53B9710E}"/>
            </a:ext>
          </a:extLst>
        </xdr:cNvPr>
        <xdr:cNvSpPr/>
      </xdr:nvSpPr>
      <xdr:spPr>
        <a:xfrm>
          <a:off x="4815840" y="426720"/>
          <a:ext cx="967740" cy="310342"/>
        </a:xfrm>
        <a:prstGeom prst="roundRect">
          <a:avLst>
            <a:gd name="adj" fmla="val 49653"/>
          </a:avLst>
        </a:prstGeom>
        <a:solidFill>
          <a:srgbClr val="011C31"/>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BEFBFF"/>
              </a:solidFill>
              <a:effectLst/>
              <a:latin typeface="+mn-lt"/>
              <a:ea typeface="+mn-ea"/>
              <a:cs typeface="+mn-cs"/>
            </a:rPr>
            <a:t>Dashboard</a:t>
          </a:r>
          <a:endParaRPr lang="ru-RU" sz="1100" b="0">
            <a:solidFill>
              <a:srgbClr val="BEFBFF"/>
            </a:solidFill>
            <a:effectLst/>
            <a:latin typeface="+mn-lt"/>
            <a:ea typeface="+mn-ea"/>
            <a:cs typeface="+mn-cs"/>
          </a:endParaRPr>
        </a:p>
      </xdr:txBody>
    </xdr:sp>
    <xdr:clientData/>
  </xdr:twoCellAnchor>
  <xdr:twoCellAnchor>
    <xdr:from>
      <xdr:col>12</xdr:col>
      <xdr:colOff>45720</xdr:colOff>
      <xdr:row>2</xdr:row>
      <xdr:rowOff>60960</xdr:rowOff>
    </xdr:from>
    <xdr:to>
      <xdr:col>13</xdr:col>
      <xdr:colOff>403860</xdr:colOff>
      <xdr:row>4</xdr:row>
      <xdr:rowOff>5542</xdr:rowOff>
    </xdr:to>
    <xdr:sp macro="" textlink="">
      <xdr:nvSpPr>
        <xdr:cNvPr id="148" name="Rectangle: Rounded Corners 147">
          <a:hlinkClick xmlns:r="http://schemas.openxmlformats.org/officeDocument/2006/relationships" r:id="rId17"/>
          <a:extLst>
            <a:ext uri="{FF2B5EF4-FFF2-40B4-BE49-F238E27FC236}">
              <a16:creationId xmlns:a16="http://schemas.microsoft.com/office/drawing/2014/main" id="{89A5B0DD-5F87-4B48-9B8F-D6AFA62758AB}"/>
            </a:ext>
          </a:extLst>
        </xdr:cNvPr>
        <xdr:cNvSpPr/>
      </xdr:nvSpPr>
      <xdr:spPr>
        <a:xfrm>
          <a:off x="7360920" y="426720"/>
          <a:ext cx="967740" cy="310342"/>
        </a:xfrm>
        <a:prstGeom prst="roundRect">
          <a:avLst>
            <a:gd name="adj" fmla="val 49653"/>
          </a:avLst>
        </a:prstGeom>
        <a:solidFill>
          <a:srgbClr val="011C31"/>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BEFBFF"/>
              </a:solidFill>
              <a:effectLst/>
              <a:latin typeface="+mn-lt"/>
              <a:ea typeface="+mn-ea"/>
              <a:cs typeface="+mn-cs"/>
            </a:rPr>
            <a:t>Costs</a:t>
          </a:r>
          <a:endParaRPr lang="ru-RU" sz="1050" b="0" kern="1200">
            <a:solidFill>
              <a:srgbClr val="BEFBFF"/>
            </a:solidFill>
            <a:latin typeface="+mn-lt"/>
            <a:ea typeface="+mn-ea"/>
            <a:cs typeface="+mn-cs"/>
          </a:endParaRPr>
        </a:p>
      </xdr:txBody>
    </xdr:sp>
    <xdr:clientData/>
  </xdr:twoCellAnchor>
  <xdr:twoCellAnchor>
    <xdr:from>
      <xdr:col>9</xdr:col>
      <xdr:colOff>601980</xdr:colOff>
      <xdr:row>2</xdr:row>
      <xdr:rowOff>60960</xdr:rowOff>
    </xdr:from>
    <xdr:to>
      <xdr:col>11</xdr:col>
      <xdr:colOff>350520</xdr:colOff>
      <xdr:row>4</xdr:row>
      <xdr:rowOff>5542</xdr:rowOff>
    </xdr:to>
    <xdr:sp macro="" textlink="Processing!F26">
      <xdr:nvSpPr>
        <xdr:cNvPr id="149" name="Rectangle: Rounded Corners 148">
          <a:extLst>
            <a:ext uri="{FF2B5EF4-FFF2-40B4-BE49-F238E27FC236}">
              <a16:creationId xmlns:a16="http://schemas.microsoft.com/office/drawing/2014/main" id="{167792B3-2887-40B6-83E3-C1DBC74813E9}"/>
            </a:ext>
          </a:extLst>
        </xdr:cNvPr>
        <xdr:cNvSpPr/>
      </xdr:nvSpPr>
      <xdr:spPr>
        <a:xfrm>
          <a:off x="6088380" y="426720"/>
          <a:ext cx="967740" cy="310342"/>
        </a:xfrm>
        <a:prstGeom prst="roundRect">
          <a:avLst>
            <a:gd name="adj" fmla="val 49653"/>
          </a:avLst>
        </a:prstGeom>
        <a:gradFill flip="none" rotWithShape="1">
          <a:gsLst>
            <a:gs pos="18000">
              <a:srgbClr val="003760"/>
            </a:gs>
            <a:gs pos="90000">
              <a:srgbClr val="003964"/>
            </a:gs>
          </a:gsLst>
          <a:path path="circle">
            <a:fillToRect l="50000" t="-80000" r="50000" b="180000"/>
          </a:path>
          <a:tileRect/>
        </a:gradFill>
        <a:ln w="9525">
          <a:solidFill>
            <a:srgbClr val="66FFFF"/>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F7ACD383-DBBD-41C1-8129-D552369CE456}" type="TxLink">
            <a:rPr lang="en-US" sz="1050" b="1" i="0" u="none" strike="noStrike" kern="1200">
              <a:solidFill>
                <a:srgbClr val="66FFFF"/>
              </a:solidFill>
              <a:latin typeface="+mn-lt"/>
              <a:ea typeface="+mn-ea"/>
              <a:cs typeface="+mn-cs"/>
            </a:rPr>
            <a:pPr marL="0" indent="0" algn="ctr" defTabSz="914400" rtl="0" eaLnBrk="1" latinLnBrk="0" hangingPunct="1"/>
            <a:t>Structure</a:t>
          </a:fld>
          <a:endParaRPr lang="ru-RU" sz="1050" kern="1200">
            <a:solidFill>
              <a:srgbClr val="66FFFF"/>
            </a:solidFill>
            <a:latin typeface="+mn-lt"/>
            <a:ea typeface="+mn-ea"/>
            <a:cs typeface="+mn-cs"/>
          </a:endParaRPr>
        </a:p>
      </xdr:txBody>
    </xdr:sp>
    <xdr:clientData/>
  </xdr:twoCellAnchor>
  <xdr:twoCellAnchor>
    <xdr:from>
      <xdr:col>14</xdr:col>
      <xdr:colOff>99060</xdr:colOff>
      <xdr:row>2</xdr:row>
      <xdr:rowOff>60960</xdr:rowOff>
    </xdr:from>
    <xdr:to>
      <xdr:col>15</xdr:col>
      <xdr:colOff>457200</xdr:colOff>
      <xdr:row>4</xdr:row>
      <xdr:rowOff>5542</xdr:rowOff>
    </xdr:to>
    <xdr:sp macro="" textlink="">
      <xdr:nvSpPr>
        <xdr:cNvPr id="150" name="Rectangle: Rounded Corners 149">
          <a:hlinkClick xmlns:r="http://schemas.openxmlformats.org/officeDocument/2006/relationships" r:id="rId18"/>
          <a:extLst>
            <a:ext uri="{FF2B5EF4-FFF2-40B4-BE49-F238E27FC236}">
              <a16:creationId xmlns:a16="http://schemas.microsoft.com/office/drawing/2014/main" id="{11EFDBC7-5BC9-4F20-9839-6BB69346C2F7}"/>
            </a:ext>
          </a:extLst>
        </xdr:cNvPr>
        <xdr:cNvSpPr/>
      </xdr:nvSpPr>
      <xdr:spPr>
        <a:xfrm>
          <a:off x="8633460" y="426720"/>
          <a:ext cx="967740" cy="310342"/>
        </a:xfrm>
        <a:prstGeom prst="roundRect">
          <a:avLst>
            <a:gd name="adj" fmla="val 49653"/>
          </a:avLst>
        </a:prstGeom>
        <a:solidFill>
          <a:srgbClr val="011C31"/>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pl-PL" sz="1100" b="0">
              <a:solidFill>
                <a:srgbClr val="BEFBFF"/>
              </a:solidFill>
              <a:effectLst/>
              <a:latin typeface="+mn-lt"/>
              <a:ea typeface="+mn-ea"/>
              <a:cs typeface="+mn-cs"/>
            </a:rPr>
            <a:t>Budget</a:t>
          </a:r>
          <a:endParaRPr lang="ru-RU" sz="1050" b="0" kern="1200">
            <a:solidFill>
              <a:srgbClr val="BEFBFF"/>
            </a:solidFill>
            <a:latin typeface="+mn-lt"/>
            <a:ea typeface="+mn-ea"/>
            <a:cs typeface="+mn-cs"/>
          </a:endParaRPr>
        </a:p>
      </xdr:txBody>
    </xdr:sp>
    <xdr:clientData/>
  </xdr:twoCellAnchor>
  <xdr:twoCellAnchor>
    <xdr:from>
      <xdr:col>3</xdr:col>
      <xdr:colOff>15240</xdr:colOff>
      <xdr:row>2</xdr:row>
      <xdr:rowOff>38100</xdr:rowOff>
    </xdr:from>
    <xdr:to>
      <xdr:col>3</xdr:col>
      <xdr:colOff>397894</xdr:colOff>
      <xdr:row>4</xdr:row>
      <xdr:rowOff>70213</xdr:rowOff>
    </xdr:to>
    <xdr:grpSp>
      <xdr:nvGrpSpPr>
        <xdr:cNvPr id="151" name="Group 150">
          <a:extLst>
            <a:ext uri="{FF2B5EF4-FFF2-40B4-BE49-F238E27FC236}">
              <a16:creationId xmlns:a16="http://schemas.microsoft.com/office/drawing/2014/main" id="{1073ED90-81CE-4F17-9890-32C82E9E3064}"/>
            </a:ext>
          </a:extLst>
        </xdr:cNvPr>
        <xdr:cNvGrpSpPr/>
      </xdr:nvGrpSpPr>
      <xdr:grpSpPr>
        <a:xfrm>
          <a:off x="1786890" y="419100"/>
          <a:ext cx="382654" cy="413113"/>
          <a:chOff x="259080" y="2584068"/>
          <a:chExt cx="995827" cy="1035432"/>
        </a:xfrm>
      </xdr:grpSpPr>
      <xdr:pic>
        <xdr:nvPicPr>
          <xdr:cNvPr id="152" name="Graphic 151" descr="Signal with solid fill">
            <a:extLst>
              <a:ext uri="{FF2B5EF4-FFF2-40B4-BE49-F238E27FC236}">
                <a16:creationId xmlns:a16="http://schemas.microsoft.com/office/drawing/2014/main" id="{89C8B7BF-488E-3D6B-4ADA-DD6EE4C8DA3C}"/>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259080" y="2705100"/>
            <a:ext cx="914400" cy="914400"/>
          </a:xfrm>
          <a:prstGeom prst="rect">
            <a:avLst/>
          </a:prstGeom>
        </xdr:spPr>
      </xdr:pic>
      <xdr:pic>
        <xdr:nvPicPr>
          <xdr:cNvPr id="153" name="Graphic 152" descr="Back with solid fill">
            <a:extLst>
              <a:ext uri="{FF2B5EF4-FFF2-40B4-BE49-F238E27FC236}">
                <a16:creationId xmlns:a16="http://schemas.microsoft.com/office/drawing/2014/main" id="{B3AF824E-267A-4E75-949A-81681EED36A5}"/>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rot="7316941">
            <a:off x="282739" y="2584068"/>
            <a:ext cx="972168" cy="972168"/>
          </a:xfrm>
          <a:prstGeom prst="rect">
            <a:avLst/>
          </a:prstGeom>
        </xdr:spPr>
      </xdr:pic>
      <xdr:pic>
        <xdr:nvPicPr>
          <xdr:cNvPr id="154" name="Graphic 153" descr="Flying Money with solid fill">
            <a:extLst>
              <a:ext uri="{FF2B5EF4-FFF2-40B4-BE49-F238E27FC236}">
                <a16:creationId xmlns:a16="http://schemas.microsoft.com/office/drawing/2014/main" id="{9E892BF5-9FA2-EA56-A98F-158A2F1A2F39}"/>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tretch>
            <a:fillRect/>
          </a:stretch>
        </xdr:blipFill>
        <xdr:spPr>
          <a:xfrm>
            <a:off x="259080" y="2667001"/>
            <a:ext cx="525780" cy="525781"/>
          </a:xfrm>
          <a:prstGeom prst="rect">
            <a:avLst/>
          </a:prstGeom>
        </xdr:spPr>
      </xdr:pic>
    </xdr:grpSp>
    <xdr:clientData/>
  </xdr:twoCellAnchor>
  <xdr:twoCellAnchor>
    <xdr:from>
      <xdr:col>3</xdr:col>
      <xdr:colOff>361406</xdr:colOff>
      <xdr:row>2</xdr:row>
      <xdr:rowOff>78922</xdr:rowOff>
    </xdr:from>
    <xdr:to>
      <xdr:col>6</xdr:col>
      <xdr:colOff>403860</xdr:colOff>
      <xdr:row>4</xdr:row>
      <xdr:rowOff>70213</xdr:rowOff>
    </xdr:to>
    <xdr:sp macro="" textlink="">
      <xdr:nvSpPr>
        <xdr:cNvPr id="155" name="TextBox 154">
          <a:extLst>
            <a:ext uri="{FF2B5EF4-FFF2-40B4-BE49-F238E27FC236}">
              <a16:creationId xmlns:a16="http://schemas.microsoft.com/office/drawing/2014/main" id="{0C2A37E3-9FF1-4ACE-884F-829C7BA1A8C6}"/>
            </a:ext>
          </a:extLst>
        </xdr:cNvPr>
        <xdr:cNvSpPr txBox="1"/>
      </xdr:nvSpPr>
      <xdr:spPr>
        <a:xfrm>
          <a:off x="2190206" y="444682"/>
          <a:ext cx="1871254" cy="357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pl-PL" sz="1800" b="1">
              <a:solidFill>
                <a:srgbClr val="BFFAFF"/>
              </a:solidFill>
            </a:rPr>
            <a:t>Personal Finance</a:t>
          </a:r>
          <a:endParaRPr lang="ru-RU" sz="1800" b="1">
            <a:solidFill>
              <a:srgbClr val="BFFAFF"/>
            </a:solidFill>
          </a:endParaRPr>
        </a:p>
      </xdr:txBody>
    </xdr:sp>
    <xdr:clientData/>
  </xdr:twoCellAnchor>
  <xdr:twoCellAnchor>
    <xdr:from>
      <xdr:col>22</xdr:col>
      <xdr:colOff>212160</xdr:colOff>
      <xdr:row>1</xdr:row>
      <xdr:rowOff>0</xdr:rowOff>
    </xdr:from>
    <xdr:to>
      <xdr:col>22</xdr:col>
      <xdr:colOff>486480</xdr:colOff>
      <xdr:row>2</xdr:row>
      <xdr:rowOff>91440</xdr:rowOff>
    </xdr:to>
    <xdr:pic>
      <xdr:nvPicPr>
        <xdr:cNvPr id="157" name="Graphic 156" descr="Partial sun with solid fill">
          <a:hlinkClick xmlns:r="http://schemas.openxmlformats.org/officeDocument/2006/relationships" r:id="rId25"/>
          <a:extLst>
            <a:ext uri="{FF2B5EF4-FFF2-40B4-BE49-F238E27FC236}">
              <a16:creationId xmlns:a16="http://schemas.microsoft.com/office/drawing/2014/main" id="{A516FCBC-978B-95EB-CE71-BB7B3C67A179}"/>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a:off x="13623360" y="182880"/>
          <a:ext cx="274320" cy="274320"/>
        </a:xfrm>
        <a:prstGeom prst="rect">
          <a:avLst/>
        </a:prstGeom>
      </xdr:spPr>
    </xdr:pic>
    <xdr:clientData/>
  </xdr:twoCellAnchor>
  <xdr:twoCellAnchor>
    <xdr:from>
      <xdr:col>21</xdr:col>
      <xdr:colOff>426720</xdr:colOff>
      <xdr:row>1</xdr:row>
      <xdr:rowOff>0</xdr:rowOff>
    </xdr:from>
    <xdr:to>
      <xdr:col>22</xdr:col>
      <xdr:colOff>91440</xdr:colOff>
      <xdr:row>2</xdr:row>
      <xdr:rowOff>91440</xdr:rowOff>
    </xdr:to>
    <xdr:pic>
      <xdr:nvPicPr>
        <xdr:cNvPr id="158" name="Graphic 157" descr="Moon with solid fill">
          <a:extLst>
            <a:ext uri="{FF2B5EF4-FFF2-40B4-BE49-F238E27FC236}">
              <a16:creationId xmlns:a16="http://schemas.microsoft.com/office/drawing/2014/main" id="{774A7EAF-8C55-52F8-DCDA-483DAA415241}"/>
            </a:ext>
          </a:extLst>
        </xdr:cNvPr>
        <xdr:cNvPicPr>
          <a:picLocks noChangeAspect="1"/>
        </xdr:cNvPicPr>
      </xdr:nvPicPr>
      <xdr:blipFill>
        <a:blip xmlns:r="http://schemas.openxmlformats.org/officeDocument/2006/relationships" r:embed="rId28">
          <a:extLst>
            <a:ext uri="{96DAC541-7B7A-43D3-8B79-37D633B846F1}">
              <asvg:svgBlip xmlns:asvg="http://schemas.microsoft.com/office/drawing/2016/SVG/main" r:embed="rId29"/>
            </a:ext>
          </a:extLst>
        </a:blip>
        <a:stretch>
          <a:fillRect/>
        </a:stretch>
      </xdr:blipFill>
      <xdr:spPr>
        <a:xfrm>
          <a:off x="13228320" y="182880"/>
          <a:ext cx="274320" cy="274320"/>
        </a:xfrm>
        <a:prstGeom prst="rect">
          <a:avLst/>
        </a:prstGeom>
      </xdr:spPr>
    </xdr:pic>
    <xdr:clientData/>
  </xdr:twoCellAnchor>
  <xdr:twoCellAnchor>
    <xdr:from>
      <xdr:col>22</xdr:col>
      <xdr:colOff>607200</xdr:colOff>
      <xdr:row>1</xdr:row>
      <xdr:rowOff>0</xdr:rowOff>
    </xdr:from>
    <xdr:to>
      <xdr:col>23</xdr:col>
      <xdr:colOff>271920</xdr:colOff>
      <xdr:row>2</xdr:row>
      <xdr:rowOff>91440</xdr:rowOff>
    </xdr:to>
    <xdr:pic>
      <xdr:nvPicPr>
        <xdr:cNvPr id="159" name="Graphic 158" descr="Sun with solid fill">
          <a:hlinkClick xmlns:r="http://schemas.openxmlformats.org/officeDocument/2006/relationships" r:id="rId30"/>
          <a:extLst>
            <a:ext uri="{FF2B5EF4-FFF2-40B4-BE49-F238E27FC236}">
              <a16:creationId xmlns:a16="http://schemas.microsoft.com/office/drawing/2014/main" id="{F6D8310D-5866-FCF8-9A05-097B9EAF1338}"/>
            </a:ext>
          </a:extLst>
        </xdr:cNvPr>
        <xdr:cNvPicPr>
          <a:picLocks noChangeAspect="1"/>
        </xdr:cNvPicPr>
      </xdr:nvPicPr>
      <xdr:blipFill>
        <a:blip xmlns:r="http://schemas.openxmlformats.org/officeDocument/2006/relationships" r:embed="rId31">
          <a:extLst>
            <a:ext uri="{96DAC541-7B7A-43D3-8B79-37D633B846F1}">
              <asvg:svgBlip xmlns:asvg="http://schemas.microsoft.com/office/drawing/2016/SVG/main" r:embed="rId32"/>
            </a:ext>
          </a:extLst>
        </a:blip>
        <a:stretch>
          <a:fillRect/>
        </a:stretch>
      </xdr:blipFill>
      <xdr:spPr>
        <a:xfrm>
          <a:off x="14018400" y="182880"/>
          <a:ext cx="274320" cy="274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23</xdr:col>
      <xdr:colOff>373380</xdr:colOff>
      <xdr:row>44</xdr:row>
      <xdr:rowOff>121920</xdr:rowOff>
    </xdr:to>
    <xdr:sp macro="" textlink="">
      <xdr:nvSpPr>
        <xdr:cNvPr id="2" name="Rectangle 1">
          <a:extLst>
            <a:ext uri="{FF2B5EF4-FFF2-40B4-BE49-F238E27FC236}">
              <a16:creationId xmlns:a16="http://schemas.microsoft.com/office/drawing/2014/main" id="{D21832A7-CFC9-460F-9DB2-1A756F126C9B}"/>
            </a:ext>
          </a:extLst>
        </xdr:cNvPr>
        <xdr:cNvSpPr/>
      </xdr:nvSpPr>
      <xdr:spPr>
        <a:xfrm>
          <a:off x="0" y="0"/>
          <a:ext cx="14394180" cy="8168640"/>
        </a:xfrm>
        <a:prstGeom prst="rect">
          <a:avLst/>
        </a:prstGeom>
        <a:gradFill flip="none" rotWithShape="1">
          <a:gsLst>
            <a:gs pos="100000">
              <a:srgbClr val="01182C"/>
            </a:gs>
            <a:gs pos="40000">
              <a:srgbClr val="001F34"/>
            </a:gs>
            <a:gs pos="0">
              <a:srgbClr val="004679"/>
            </a:gs>
          </a:gsLst>
          <a:path path="circle">
            <a:fillToRect r="100000" b="100000"/>
          </a:path>
          <a:tileRect l="-100000" t="-100000"/>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184605</xdr:colOff>
      <xdr:row>1</xdr:row>
      <xdr:rowOff>45720</xdr:rowOff>
    </xdr:from>
    <xdr:to>
      <xdr:col>21</xdr:col>
      <xdr:colOff>32205</xdr:colOff>
      <xdr:row>41</xdr:row>
      <xdr:rowOff>45720</xdr:rowOff>
    </xdr:to>
    <xdr:sp macro="" textlink="">
      <xdr:nvSpPr>
        <xdr:cNvPr id="3" name="Rectangle: Rounded Corners 2">
          <a:extLst>
            <a:ext uri="{FF2B5EF4-FFF2-40B4-BE49-F238E27FC236}">
              <a16:creationId xmlns:a16="http://schemas.microsoft.com/office/drawing/2014/main" id="{8E8F9025-9255-4A21-B79D-E245D0E3FF89}"/>
            </a:ext>
          </a:extLst>
        </xdr:cNvPr>
        <xdr:cNvSpPr/>
      </xdr:nvSpPr>
      <xdr:spPr>
        <a:xfrm>
          <a:off x="1403805" y="228600"/>
          <a:ext cx="11430000" cy="7315200"/>
        </a:xfrm>
        <a:prstGeom prst="roundRect">
          <a:avLst>
            <a:gd name="adj" fmla="val 4725"/>
          </a:avLst>
        </a:prstGeom>
        <a:gradFill flip="none" rotWithShape="1">
          <a:gsLst>
            <a:gs pos="0">
              <a:srgbClr val="002A42"/>
            </a:gs>
            <a:gs pos="99000">
              <a:srgbClr val="01182C"/>
            </a:gs>
          </a:gsLst>
          <a:path path="circle">
            <a:fillToRect r="100000" b="100000"/>
          </a:path>
          <a:tileRect l="-100000" t="-100000"/>
        </a:gradFill>
        <a:ln w="9525">
          <a:gradFill flip="none" rotWithShape="1">
            <a:gsLst>
              <a:gs pos="100000">
                <a:srgbClr val="00EED7"/>
              </a:gs>
              <a:gs pos="53100">
                <a:srgbClr val="004679"/>
              </a:gs>
              <a:gs pos="0">
                <a:srgbClr val="29A3FF"/>
              </a:gs>
            </a:gsLst>
            <a:lin ang="2700000" scaled="1"/>
            <a:tileRect/>
          </a:gradFill>
        </a:ln>
        <a:effectLst>
          <a:outerShdw blurRad="698500" dist="190500" dir="9600000" algn="br" rotWithShape="0">
            <a:srgbClr val="0081E2">
              <a:alpha val="48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483870</xdr:colOff>
      <xdr:row>6</xdr:row>
      <xdr:rowOff>106680</xdr:rowOff>
    </xdr:from>
    <xdr:to>
      <xdr:col>7</xdr:col>
      <xdr:colOff>179070</xdr:colOff>
      <xdr:row>29</xdr:row>
      <xdr:rowOff>106680</xdr:rowOff>
    </xdr:to>
    <xdr:sp macro="" textlink="">
      <xdr:nvSpPr>
        <xdr:cNvPr id="4" name="Rectangle: Rounded Corners 3">
          <a:extLst>
            <a:ext uri="{FF2B5EF4-FFF2-40B4-BE49-F238E27FC236}">
              <a16:creationId xmlns:a16="http://schemas.microsoft.com/office/drawing/2014/main" id="{1D9558BE-56EA-4E9E-B4BE-FF03BBC338B1}"/>
            </a:ext>
          </a:extLst>
        </xdr:cNvPr>
        <xdr:cNvSpPr/>
      </xdr:nvSpPr>
      <xdr:spPr>
        <a:xfrm>
          <a:off x="1703070" y="1203960"/>
          <a:ext cx="2743200" cy="4206240"/>
        </a:xfrm>
        <a:prstGeom prst="roundRect">
          <a:avLst>
            <a:gd name="adj" fmla="val 9762"/>
          </a:avLst>
        </a:prstGeom>
        <a:gradFill flip="none" rotWithShape="1">
          <a:gsLst>
            <a:gs pos="100000">
              <a:srgbClr val="011F33"/>
            </a:gs>
            <a:gs pos="6500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489585</xdr:colOff>
      <xdr:row>31</xdr:row>
      <xdr:rowOff>38100</xdr:rowOff>
    </xdr:from>
    <xdr:to>
      <xdr:col>7</xdr:col>
      <xdr:colOff>188595</xdr:colOff>
      <xdr:row>39</xdr:row>
      <xdr:rowOff>175260</xdr:rowOff>
    </xdr:to>
    <xdr:sp macro="" textlink="">
      <xdr:nvSpPr>
        <xdr:cNvPr id="7" name="Rectangle: Rounded Corners 6">
          <a:extLst>
            <a:ext uri="{FF2B5EF4-FFF2-40B4-BE49-F238E27FC236}">
              <a16:creationId xmlns:a16="http://schemas.microsoft.com/office/drawing/2014/main" id="{64143F2F-35BF-49F6-809C-EB935D2F059C}"/>
            </a:ext>
          </a:extLst>
        </xdr:cNvPr>
        <xdr:cNvSpPr/>
      </xdr:nvSpPr>
      <xdr:spPr>
        <a:xfrm>
          <a:off x="1708785" y="5707380"/>
          <a:ext cx="2747010" cy="1600200"/>
        </a:xfrm>
        <a:prstGeom prst="roundRect">
          <a:avLst>
            <a:gd name="adj" fmla="val 14041"/>
          </a:avLst>
        </a:prstGeom>
        <a:gradFill flip="none" rotWithShape="1">
          <a:gsLst>
            <a:gs pos="29000">
              <a:srgbClr val="011F33"/>
            </a:gs>
            <a:gs pos="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483870</xdr:colOff>
      <xdr:row>6</xdr:row>
      <xdr:rowOff>99060</xdr:rowOff>
    </xdr:from>
    <xdr:to>
      <xdr:col>7</xdr:col>
      <xdr:colOff>179070</xdr:colOff>
      <xdr:row>18</xdr:row>
      <xdr:rowOff>99060</xdr:rowOff>
    </xdr:to>
    <xdr:sp macro="" textlink="">
      <xdr:nvSpPr>
        <xdr:cNvPr id="8" name="Rectangle: Rounded Corners 7">
          <a:extLst>
            <a:ext uri="{FF2B5EF4-FFF2-40B4-BE49-F238E27FC236}">
              <a16:creationId xmlns:a16="http://schemas.microsoft.com/office/drawing/2014/main" id="{A8A48A22-06DE-49CE-B761-D9079E53164C}"/>
            </a:ext>
          </a:extLst>
        </xdr:cNvPr>
        <xdr:cNvSpPr/>
      </xdr:nvSpPr>
      <xdr:spPr>
        <a:xfrm>
          <a:off x="1703070" y="1196340"/>
          <a:ext cx="2743200" cy="2194560"/>
        </a:xfrm>
        <a:prstGeom prst="roundRect">
          <a:avLst>
            <a:gd name="adj" fmla="val 12153"/>
          </a:avLst>
        </a:prstGeom>
        <a:gradFill flip="none" rotWithShape="1">
          <a:gsLst>
            <a:gs pos="0">
              <a:srgbClr val="004679"/>
            </a:gs>
            <a:gs pos="100000">
              <a:srgbClr val="181C3B"/>
            </a:gs>
          </a:gsLst>
          <a:path path="circle">
            <a:fillToRect l="50000" t="-80000" r="50000" b="180000"/>
          </a:path>
          <a:tileRect/>
        </a:gradFill>
        <a:ln>
          <a:noFill/>
        </a:ln>
        <a:effectLst>
          <a:outerShdw blurRad="317500" dist="127000" dir="5400000" sx="103000" sy="103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3</xdr:col>
      <xdr:colOff>103517</xdr:colOff>
      <xdr:row>20</xdr:row>
      <xdr:rowOff>126665</xdr:rowOff>
    </xdr:from>
    <xdr:to>
      <xdr:col>7</xdr:col>
      <xdr:colOff>2875</xdr:colOff>
      <xdr:row>21</xdr:row>
      <xdr:rowOff>71801</xdr:rowOff>
    </xdr:to>
    <xdr:sp macro="" textlink="">
      <xdr:nvSpPr>
        <xdr:cNvPr id="9" name="Rectangle: Rounded Corners 8">
          <a:extLst>
            <a:ext uri="{FF2B5EF4-FFF2-40B4-BE49-F238E27FC236}">
              <a16:creationId xmlns:a16="http://schemas.microsoft.com/office/drawing/2014/main" id="{04693E2A-81CB-42DD-AE4B-52A8C7E9A494}"/>
            </a:ext>
          </a:extLst>
        </xdr:cNvPr>
        <xdr:cNvSpPr/>
      </xdr:nvSpPr>
      <xdr:spPr>
        <a:xfrm>
          <a:off x="1932317" y="3784265"/>
          <a:ext cx="2337758" cy="128016"/>
        </a:xfrm>
        <a:prstGeom prst="roundRect">
          <a:avLst>
            <a:gd name="adj" fmla="val 50000"/>
          </a:avLst>
        </a:prstGeom>
        <a:solidFill>
          <a:srgbClr val="003258"/>
        </a:solidFill>
        <a:ln>
          <a:noFill/>
        </a:ln>
        <a:effectLst>
          <a:innerShdw blurRad="38100">
            <a:prstClr val="black"/>
          </a:inn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243840</xdr:colOff>
      <xdr:row>11</xdr:row>
      <xdr:rowOff>136946</xdr:rowOff>
    </xdr:from>
    <xdr:to>
      <xdr:col>7</xdr:col>
      <xdr:colOff>412569</xdr:colOff>
      <xdr:row>19</xdr:row>
      <xdr:rowOff>53126</xdr:rowOff>
    </xdr:to>
    <xdr:graphicFrame macro="">
      <xdr:nvGraphicFramePr>
        <xdr:cNvPr id="10" name="Chart 9">
          <a:extLst>
            <a:ext uri="{FF2B5EF4-FFF2-40B4-BE49-F238E27FC236}">
              <a16:creationId xmlns:a16="http://schemas.microsoft.com/office/drawing/2014/main" id="{3F4B9270-CC6C-47E7-B9CD-088E0B1864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248798</xdr:colOff>
      <xdr:row>7</xdr:row>
      <xdr:rowOff>98437</xdr:rowOff>
    </xdr:from>
    <xdr:to>
      <xdr:col>6</xdr:col>
      <xdr:colOff>584720</xdr:colOff>
      <xdr:row>9</xdr:row>
      <xdr:rowOff>73946</xdr:rowOff>
    </xdr:to>
    <xdr:grpSp>
      <xdr:nvGrpSpPr>
        <xdr:cNvPr id="11" name="Group 10">
          <a:extLst>
            <a:ext uri="{FF2B5EF4-FFF2-40B4-BE49-F238E27FC236}">
              <a16:creationId xmlns:a16="http://schemas.microsoft.com/office/drawing/2014/main" id="{94847235-B59F-40E4-A016-A1253D9000B7}"/>
            </a:ext>
          </a:extLst>
        </xdr:cNvPr>
        <xdr:cNvGrpSpPr/>
      </xdr:nvGrpSpPr>
      <xdr:grpSpPr>
        <a:xfrm>
          <a:off x="3792098" y="1431937"/>
          <a:ext cx="335922" cy="356509"/>
          <a:chOff x="8070843" y="2683351"/>
          <a:chExt cx="238257" cy="242052"/>
        </a:xfrm>
        <a:effectLst>
          <a:outerShdw blurRad="50800" dist="38100" dir="2700000" algn="tl" rotWithShape="0">
            <a:prstClr val="black">
              <a:alpha val="40000"/>
            </a:prstClr>
          </a:outerShdw>
        </a:effectLst>
      </xdr:grpSpPr>
      <xdr:sp macro="" textlink="">
        <xdr:nvSpPr>
          <xdr:cNvPr id="12" name="Rectangle: Rounded Corners 11">
            <a:extLst>
              <a:ext uri="{FF2B5EF4-FFF2-40B4-BE49-F238E27FC236}">
                <a16:creationId xmlns:a16="http://schemas.microsoft.com/office/drawing/2014/main" id="{7840AC37-DE2C-E64E-509E-A30076062D63}"/>
              </a:ext>
            </a:extLst>
          </xdr:cNvPr>
          <xdr:cNvSpPr/>
        </xdr:nvSpPr>
        <xdr:spPr>
          <a:xfrm>
            <a:off x="8070843" y="2683351"/>
            <a:ext cx="238257" cy="216598"/>
          </a:xfrm>
          <a:prstGeom prst="roundRect">
            <a:avLst>
              <a:gd name="adj" fmla="val 32193"/>
            </a:avLst>
          </a:prstGeom>
          <a:solidFill>
            <a:srgbClr val="BF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pic>
        <xdr:nvPicPr>
          <xdr:cNvPr id="13" name="Graphic 4" descr="User Crown Male outline">
            <a:extLst>
              <a:ext uri="{FF2B5EF4-FFF2-40B4-BE49-F238E27FC236}">
                <a16:creationId xmlns:a16="http://schemas.microsoft.com/office/drawing/2014/main" id="{9C5EBA9C-653B-249B-5FB8-7D6ABEC39C3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086867" y="2719193"/>
            <a:ext cx="206209" cy="206210"/>
          </a:xfrm>
          <a:prstGeom prst="rect">
            <a:avLst/>
          </a:prstGeom>
        </xdr:spPr>
      </xdr:pic>
    </xdr:grpSp>
    <xdr:clientData/>
  </xdr:twoCellAnchor>
  <xdr:twoCellAnchor>
    <xdr:from>
      <xdr:col>3</xdr:col>
      <xdr:colOff>85998</xdr:colOff>
      <xdr:row>9</xdr:row>
      <xdr:rowOff>97862</xdr:rowOff>
    </xdr:from>
    <xdr:to>
      <xdr:col>3</xdr:col>
      <xdr:colOff>429964</xdr:colOff>
      <xdr:row>10</xdr:row>
      <xdr:rowOff>115629</xdr:rowOff>
    </xdr:to>
    <xdr:grpSp>
      <xdr:nvGrpSpPr>
        <xdr:cNvPr id="14" name="Group 13">
          <a:extLst>
            <a:ext uri="{FF2B5EF4-FFF2-40B4-BE49-F238E27FC236}">
              <a16:creationId xmlns:a16="http://schemas.microsoft.com/office/drawing/2014/main" id="{6313A812-3699-4471-8A3A-629098E06D64}"/>
            </a:ext>
          </a:extLst>
        </xdr:cNvPr>
        <xdr:cNvGrpSpPr/>
      </xdr:nvGrpSpPr>
      <xdr:grpSpPr>
        <a:xfrm>
          <a:off x="1857648" y="1812362"/>
          <a:ext cx="343966" cy="208267"/>
          <a:chOff x="7172325" y="2779395"/>
          <a:chExt cx="228600" cy="133350"/>
        </a:xfrm>
        <a:effectLst>
          <a:outerShdw blurRad="50800" dist="38100" dir="2700000" algn="tl" rotWithShape="0">
            <a:prstClr val="black">
              <a:alpha val="40000"/>
            </a:prstClr>
          </a:outerShdw>
        </a:effectLst>
      </xdr:grpSpPr>
      <xdr:sp macro="" textlink="">
        <xdr:nvSpPr>
          <xdr:cNvPr id="15" name="Rectangle: Rounded Corners 14">
            <a:extLst>
              <a:ext uri="{FF2B5EF4-FFF2-40B4-BE49-F238E27FC236}">
                <a16:creationId xmlns:a16="http://schemas.microsoft.com/office/drawing/2014/main" id="{C9D4A19A-4F6C-995F-BCDD-915B49E39A1A}"/>
              </a:ext>
            </a:extLst>
          </xdr:cNvPr>
          <xdr:cNvSpPr/>
        </xdr:nvSpPr>
        <xdr:spPr>
          <a:xfrm>
            <a:off x="7172325" y="2779395"/>
            <a:ext cx="228600" cy="133350"/>
          </a:xfrm>
          <a:prstGeom prst="roundRect">
            <a:avLst>
              <a:gd name="adj" fmla="val 10952"/>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6" name="Rectangle 15">
            <a:extLst>
              <a:ext uri="{FF2B5EF4-FFF2-40B4-BE49-F238E27FC236}">
                <a16:creationId xmlns:a16="http://schemas.microsoft.com/office/drawing/2014/main" id="{0C3271DB-29A0-8AF2-284A-A63527EE6021}"/>
              </a:ext>
            </a:extLst>
          </xdr:cNvPr>
          <xdr:cNvSpPr/>
        </xdr:nvSpPr>
        <xdr:spPr>
          <a:xfrm>
            <a:off x="7172325" y="2802282"/>
            <a:ext cx="228600" cy="27432"/>
          </a:xfrm>
          <a:prstGeom prst="rect">
            <a:avLst/>
          </a:prstGeom>
          <a:solidFill>
            <a:srgbClr val="01010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7" name="Rectangle 16">
            <a:extLst>
              <a:ext uri="{FF2B5EF4-FFF2-40B4-BE49-F238E27FC236}">
                <a16:creationId xmlns:a16="http://schemas.microsoft.com/office/drawing/2014/main" id="{E9160FB9-42EA-B0BF-95AA-D3FC4A408D03}"/>
              </a:ext>
            </a:extLst>
          </xdr:cNvPr>
          <xdr:cNvSpPr/>
        </xdr:nvSpPr>
        <xdr:spPr>
          <a:xfrm>
            <a:off x="7197090" y="2877075"/>
            <a:ext cx="91440"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8" name="Rectangle 17">
            <a:extLst>
              <a:ext uri="{FF2B5EF4-FFF2-40B4-BE49-F238E27FC236}">
                <a16:creationId xmlns:a16="http://schemas.microsoft.com/office/drawing/2014/main" id="{61BB0952-C9FE-008A-C183-E297433D1A85}"/>
              </a:ext>
            </a:extLst>
          </xdr:cNvPr>
          <xdr:cNvSpPr/>
        </xdr:nvSpPr>
        <xdr:spPr>
          <a:xfrm>
            <a:off x="7197090" y="2855977"/>
            <a:ext cx="54864"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9" name="Rectangle 18">
            <a:extLst>
              <a:ext uri="{FF2B5EF4-FFF2-40B4-BE49-F238E27FC236}">
                <a16:creationId xmlns:a16="http://schemas.microsoft.com/office/drawing/2014/main" id="{008CA03D-1DC7-C6D8-59F9-48EBAA94CB61}"/>
              </a:ext>
            </a:extLst>
          </xdr:cNvPr>
          <xdr:cNvSpPr/>
        </xdr:nvSpPr>
        <xdr:spPr>
          <a:xfrm>
            <a:off x="7261098" y="2855977"/>
            <a:ext cx="27432"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0" name="Rectangle: Rounded Corners 19">
            <a:extLst>
              <a:ext uri="{FF2B5EF4-FFF2-40B4-BE49-F238E27FC236}">
                <a16:creationId xmlns:a16="http://schemas.microsoft.com/office/drawing/2014/main" id="{71E0AB0A-CDE3-7A95-3EBA-BE0342A61D10}"/>
              </a:ext>
            </a:extLst>
          </xdr:cNvPr>
          <xdr:cNvSpPr/>
        </xdr:nvSpPr>
        <xdr:spPr>
          <a:xfrm>
            <a:off x="7330249" y="2849643"/>
            <a:ext cx="45720" cy="27432"/>
          </a:xfrm>
          <a:prstGeom prst="roundRect">
            <a:avLst>
              <a:gd name="adj" fmla="val 16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1" name="Rectangle 20">
            <a:extLst>
              <a:ext uri="{FF2B5EF4-FFF2-40B4-BE49-F238E27FC236}">
                <a16:creationId xmlns:a16="http://schemas.microsoft.com/office/drawing/2014/main" id="{BD2B94DA-6906-7323-7004-94D1C393A41A}"/>
              </a:ext>
            </a:extLst>
          </xdr:cNvPr>
          <xdr:cNvSpPr/>
        </xdr:nvSpPr>
        <xdr:spPr>
          <a:xfrm rot="5400000">
            <a:off x="7325677" y="2858787"/>
            <a:ext cx="45720" cy="9144"/>
          </a:xfrm>
          <a:prstGeom prst="rect">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grpSp>
    <xdr:clientData/>
  </xdr:twoCellAnchor>
  <xdr:twoCellAnchor>
    <xdr:from>
      <xdr:col>3</xdr:col>
      <xdr:colOff>489858</xdr:colOff>
      <xdr:row>9</xdr:row>
      <xdr:rowOff>99362</xdr:rowOff>
    </xdr:from>
    <xdr:to>
      <xdr:col>6</xdr:col>
      <xdr:colOff>225698</xdr:colOff>
      <xdr:row>10</xdr:row>
      <xdr:rowOff>162703</xdr:rowOff>
    </xdr:to>
    <xdr:sp macro="" textlink="">
      <xdr:nvSpPr>
        <xdr:cNvPr id="22" name="TextBox 19">
          <a:extLst>
            <a:ext uri="{FF2B5EF4-FFF2-40B4-BE49-F238E27FC236}">
              <a16:creationId xmlns:a16="http://schemas.microsoft.com/office/drawing/2014/main" id="{DF1C5708-6C4C-47A1-AE55-C6EAD1BDCB7E}"/>
            </a:ext>
          </a:extLst>
        </xdr:cNvPr>
        <xdr:cNvSpPr txBox="1"/>
      </xdr:nvSpPr>
      <xdr:spPr>
        <a:xfrm>
          <a:off x="2318658" y="1745282"/>
          <a:ext cx="1564640" cy="24622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sz="1000" b="1">
              <a:solidFill>
                <a:schemeClr val="bg1"/>
              </a:solidFill>
            </a:rPr>
            <a:t>**** **** **** ****</a:t>
          </a:r>
          <a:endParaRPr lang="ru-RU" sz="1000" b="1">
            <a:solidFill>
              <a:schemeClr val="bg1"/>
            </a:solidFill>
          </a:endParaRPr>
        </a:p>
      </xdr:txBody>
    </xdr:sp>
    <xdr:clientData/>
  </xdr:twoCellAnchor>
  <xdr:twoCellAnchor>
    <xdr:from>
      <xdr:col>2</xdr:col>
      <xdr:colOff>550818</xdr:colOff>
      <xdr:row>11</xdr:row>
      <xdr:rowOff>106680</xdr:rowOff>
    </xdr:from>
    <xdr:to>
      <xdr:col>5</xdr:col>
      <xdr:colOff>286658</xdr:colOff>
      <xdr:row>13</xdr:row>
      <xdr:rowOff>114997</xdr:rowOff>
    </xdr:to>
    <xdr:sp macro="" textlink="Processing!C14">
      <xdr:nvSpPr>
        <xdr:cNvPr id="23" name="TextBox 20">
          <a:extLst>
            <a:ext uri="{FF2B5EF4-FFF2-40B4-BE49-F238E27FC236}">
              <a16:creationId xmlns:a16="http://schemas.microsoft.com/office/drawing/2014/main" id="{0834E074-9F9E-41EB-9C38-4B47CBEF4133}"/>
            </a:ext>
          </a:extLst>
        </xdr:cNvPr>
        <xdr:cNvSpPr txBox="1"/>
      </xdr:nvSpPr>
      <xdr:spPr>
        <a:xfrm>
          <a:off x="1770018" y="2118360"/>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9D240E-20A5-43E1-BC99-314F3E19AAA6}" type="TxLink">
            <a:rPr lang="en-US" sz="1800" b="1" i="0" u="none" strike="noStrike" kern="1200">
              <a:solidFill>
                <a:schemeClr val="bg1"/>
              </a:solidFill>
              <a:latin typeface="+mn-lt"/>
              <a:ea typeface="+mn-ea"/>
              <a:cs typeface="+mn-cs"/>
            </a:rPr>
            <a:pPr marL="0" indent="0" algn="l" defTabSz="914400" rtl="0" eaLnBrk="1" latinLnBrk="0" hangingPunct="1"/>
            <a:t> $29,728 </a:t>
          </a:fld>
          <a:endParaRPr lang="ru-RU" sz="1800" b="1" kern="1200">
            <a:solidFill>
              <a:schemeClr val="bg1"/>
            </a:solidFill>
            <a:latin typeface="+mn-lt"/>
            <a:ea typeface="+mn-ea"/>
            <a:cs typeface="+mn-cs"/>
          </a:endParaRPr>
        </a:p>
      </xdr:txBody>
    </xdr:sp>
    <xdr:clientData/>
  </xdr:twoCellAnchor>
  <xdr:twoCellAnchor>
    <xdr:from>
      <xdr:col>3</xdr:col>
      <xdr:colOff>20393</xdr:colOff>
      <xdr:row>13</xdr:row>
      <xdr:rowOff>56878</xdr:rowOff>
    </xdr:from>
    <xdr:to>
      <xdr:col>4</xdr:col>
      <xdr:colOff>428898</xdr:colOff>
      <xdr:row>14</xdr:row>
      <xdr:rowOff>122870</xdr:rowOff>
    </xdr:to>
    <xdr:sp macro="" textlink="">
      <xdr:nvSpPr>
        <xdr:cNvPr id="24" name="TextBox 21">
          <a:extLst>
            <a:ext uri="{FF2B5EF4-FFF2-40B4-BE49-F238E27FC236}">
              <a16:creationId xmlns:a16="http://schemas.microsoft.com/office/drawing/2014/main" id="{93CD302D-6B7D-4E81-8261-902BE3F98BC8}"/>
            </a:ext>
          </a:extLst>
        </xdr:cNvPr>
        <xdr:cNvSpPr txBox="1"/>
      </xdr:nvSpPr>
      <xdr:spPr>
        <a:xfrm>
          <a:off x="1849193" y="2434318"/>
          <a:ext cx="1018105" cy="24887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00" b="1">
              <a:solidFill>
                <a:srgbClr val="BFDBFF"/>
              </a:solidFill>
            </a:rPr>
            <a:t>Total Flow</a:t>
          </a:r>
          <a:endParaRPr lang="ru-RU" sz="1000" b="1">
            <a:solidFill>
              <a:srgbClr val="BFDBFF"/>
            </a:solidFill>
          </a:endParaRPr>
        </a:p>
      </xdr:txBody>
    </xdr:sp>
    <xdr:clientData/>
  </xdr:twoCellAnchor>
  <xdr:twoCellAnchor>
    <xdr:from>
      <xdr:col>3</xdr:col>
      <xdr:colOff>20393</xdr:colOff>
      <xdr:row>16</xdr:row>
      <xdr:rowOff>141892</xdr:rowOff>
    </xdr:from>
    <xdr:to>
      <xdr:col>4</xdr:col>
      <xdr:colOff>360318</xdr:colOff>
      <xdr:row>18</xdr:row>
      <xdr:rowOff>24983</xdr:rowOff>
    </xdr:to>
    <xdr:sp macro="" textlink="Processing!G14">
      <xdr:nvSpPr>
        <xdr:cNvPr id="25" name="TextBox 22">
          <a:extLst>
            <a:ext uri="{FF2B5EF4-FFF2-40B4-BE49-F238E27FC236}">
              <a16:creationId xmlns:a16="http://schemas.microsoft.com/office/drawing/2014/main" id="{DB5EEDE0-360B-4A24-A256-B9B70AC7F1C6}"/>
            </a:ext>
          </a:extLst>
        </xdr:cNvPr>
        <xdr:cNvSpPr txBox="1"/>
      </xdr:nvSpPr>
      <xdr:spPr>
        <a:xfrm>
          <a:off x="1849193" y="3067972"/>
          <a:ext cx="949525" cy="24885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8D737644-2AA2-4A58-85E7-2AB050D3EA78}" type="TxLink">
            <a:rPr lang="en-US" sz="1000" b="1" kern="1200">
              <a:solidFill>
                <a:schemeClr val="bg1"/>
              </a:solidFill>
              <a:latin typeface="+mn-lt"/>
              <a:ea typeface="+mn-ea"/>
              <a:cs typeface="+mn-cs"/>
            </a:rPr>
            <a:pPr marL="0" indent="0" algn="l" defTabSz="914400" rtl="0" eaLnBrk="1" latinLnBrk="0" hangingPunct="1"/>
            <a:t>Actual Change</a:t>
          </a:fld>
          <a:endParaRPr lang="ru-RU" sz="1000" b="1" kern="1200">
            <a:solidFill>
              <a:schemeClr val="bg1"/>
            </a:solidFill>
            <a:latin typeface="+mn-lt"/>
            <a:ea typeface="+mn-ea"/>
            <a:cs typeface="+mn-cs"/>
          </a:endParaRPr>
        </a:p>
      </xdr:txBody>
    </xdr:sp>
    <xdr:clientData/>
  </xdr:twoCellAnchor>
  <xdr:twoCellAnchor>
    <xdr:from>
      <xdr:col>3</xdr:col>
      <xdr:colOff>2178</xdr:colOff>
      <xdr:row>7</xdr:row>
      <xdr:rowOff>22646</xdr:rowOff>
    </xdr:from>
    <xdr:to>
      <xdr:col>4</xdr:col>
      <xdr:colOff>238398</xdr:colOff>
      <xdr:row>8</xdr:row>
      <xdr:rowOff>151262</xdr:rowOff>
    </xdr:to>
    <xdr:sp macro="" textlink="">
      <xdr:nvSpPr>
        <xdr:cNvPr id="26" name="TextBox 24">
          <a:extLst>
            <a:ext uri="{FF2B5EF4-FFF2-40B4-BE49-F238E27FC236}">
              <a16:creationId xmlns:a16="http://schemas.microsoft.com/office/drawing/2014/main" id="{3C595A43-4271-4B9E-AC61-0940D79A91DC}"/>
            </a:ext>
          </a:extLst>
        </xdr:cNvPr>
        <xdr:cNvSpPr txBox="1"/>
      </xdr:nvSpPr>
      <xdr:spPr>
        <a:xfrm>
          <a:off x="1830978" y="1302806"/>
          <a:ext cx="8458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chemeClr val="bg1"/>
              </a:solidFill>
            </a:rPr>
            <a:t>Balance</a:t>
          </a:r>
          <a:endParaRPr lang="ru-RU" sz="1000" b="1">
            <a:solidFill>
              <a:schemeClr val="bg1"/>
            </a:solidFill>
          </a:endParaRPr>
        </a:p>
      </xdr:txBody>
    </xdr:sp>
    <xdr:clientData/>
  </xdr:twoCellAnchor>
  <xdr:twoCellAnchor>
    <xdr:from>
      <xdr:col>4</xdr:col>
      <xdr:colOff>93618</xdr:colOff>
      <xdr:row>6</xdr:row>
      <xdr:rowOff>175260</xdr:rowOff>
    </xdr:from>
    <xdr:to>
      <xdr:col>6</xdr:col>
      <xdr:colOff>439058</xdr:colOff>
      <xdr:row>9</xdr:row>
      <xdr:rowOff>32052</xdr:rowOff>
    </xdr:to>
    <xdr:sp macro="" textlink="Processing!F15">
      <xdr:nvSpPr>
        <xdr:cNvPr id="27" name="TextBox 20">
          <a:extLst>
            <a:ext uri="{FF2B5EF4-FFF2-40B4-BE49-F238E27FC236}">
              <a16:creationId xmlns:a16="http://schemas.microsoft.com/office/drawing/2014/main" id="{4904B7B5-F69D-43F1-B7A2-A90D9D97694E}"/>
            </a:ext>
          </a:extLst>
        </xdr:cNvPr>
        <xdr:cNvSpPr txBox="1"/>
      </xdr:nvSpPr>
      <xdr:spPr>
        <a:xfrm>
          <a:off x="2532018" y="1272540"/>
          <a:ext cx="1564640" cy="40543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06FBA9-18F2-41BC-BEA1-5CC4FB18A1FF}" type="TxLink">
            <a:rPr lang="en-US" sz="2000" b="1" i="0" u="none" strike="noStrike" kern="1200">
              <a:solidFill>
                <a:schemeClr val="bg1"/>
              </a:solidFill>
              <a:latin typeface="+mn-lt"/>
              <a:ea typeface="+mn-ea"/>
              <a:cs typeface="+mn-cs"/>
            </a:rPr>
            <a:pPr marL="0" indent="0" algn="l" defTabSz="914400" rtl="0" eaLnBrk="1" latinLnBrk="0" hangingPunct="1"/>
            <a:t> $3,171 </a:t>
          </a:fld>
          <a:endParaRPr lang="ru-RU" sz="2000" b="1" kern="1200">
            <a:solidFill>
              <a:schemeClr val="bg1"/>
            </a:solidFill>
            <a:latin typeface="+mn-lt"/>
            <a:ea typeface="+mn-ea"/>
            <a:cs typeface="+mn-cs"/>
          </a:endParaRPr>
        </a:p>
      </xdr:txBody>
    </xdr:sp>
    <xdr:clientData/>
  </xdr:twoCellAnchor>
  <xdr:twoCellAnchor>
    <xdr:from>
      <xdr:col>6</xdr:col>
      <xdr:colOff>50999</xdr:colOff>
      <xdr:row>9</xdr:row>
      <xdr:rowOff>90536</xdr:rowOff>
    </xdr:from>
    <xdr:to>
      <xdr:col>7</xdr:col>
      <xdr:colOff>172919</xdr:colOff>
      <xdr:row>13</xdr:row>
      <xdr:rowOff>90536</xdr:rowOff>
    </xdr:to>
    <xdr:graphicFrame macro="">
      <xdr:nvGraphicFramePr>
        <xdr:cNvPr id="28" name="Chart 27">
          <a:extLst>
            <a:ext uri="{FF2B5EF4-FFF2-40B4-BE49-F238E27FC236}">
              <a16:creationId xmlns:a16="http://schemas.microsoft.com/office/drawing/2014/main" id="{5C2E53E0-39EA-49B2-91CB-1C4C0B0ED7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195378</xdr:colOff>
      <xdr:row>10</xdr:row>
      <xdr:rowOff>141136</xdr:rowOff>
    </xdr:from>
    <xdr:to>
      <xdr:col>7</xdr:col>
      <xdr:colOff>43780</xdr:colOff>
      <xdr:row>12</xdr:row>
      <xdr:rowOff>39936</xdr:rowOff>
    </xdr:to>
    <xdr:sp macro="" textlink="Processing!E8">
      <xdr:nvSpPr>
        <xdr:cNvPr id="29" name="TextBox 24">
          <a:extLst>
            <a:ext uri="{FF2B5EF4-FFF2-40B4-BE49-F238E27FC236}">
              <a16:creationId xmlns:a16="http://schemas.microsoft.com/office/drawing/2014/main" id="{11FCDE48-2B1F-4987-B88E-EC178F60069B}"/>
            </a:ext>
          </a:extLst>
        </xdr:cNvPr>
        <xdr:cNvSpPr txBox="1"/>
      </xdr:nvSpPr>
      <xdr:spPr>
        <a:xfrm>
          <a:off x="3852978" y="1969936"/>
          <a:ext cx="458002"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1B34451-B5B3-4467-AFB8-D3FBD262112F}" type="TxLink">
            <a:rPr lang="en-US" sz="1100" b="0" i="0" u="none" strike="noStrike">
              <a:solidFill>
                <a:srgbClr val="BFDBFF"/>
              </a:solidFill>
              <a:latin typeface="Aptos Narrow"/>
            </a:rPr>
            <a:pPr algn="ctr"/>
            <a:t>18%</a:t>
          </a:fld>
          <a:endParaRPr lang="ru-RU" sz="1100" b="0">
            <a:solidFill>
              <a:srgbClr val="BFDBFF"/>
            </a:solidFill>
          </a:endParaRPr>
        </a:p>
      </xdr:txBody>
    </xdr:sp>
    <xdr:clientData/>
  </xdr:twoCellAnchor>
  <xdr:twoCellAnchor>
    <xdr:from>
      <xdr:col>4</xdr:col>
      <xdr:colOff>439493</xdr:colOff>
      <xdr:row>10</xdr:row>
      <xdr:rowOff>140698</xdr:rowOff>
    </xdr:from>
    <xdr:to>
      <xdr:col>6</xdr:col>
      <xdr:colOff>131718</xdr:colOff>
      <xdr:row>12</xdr:row>
      <xdr:rowOff>39498</xdr:rowOff>
    </xdr:to>
    <xdr:sp macro="" textlink="Processing!D8">
      <xdr:nvSpPr>
        <xdr:cNvPr id="30" name="TextBox 21">
          <a:extLst>
            <a:ext uri="{FF2B5EF4-FFF2-40B4-BE49-F238E27FC236}">
              <a16:creationId xmlns:a16="http://schemas.microsoft.com/office/drawing/2014/main" id="{186E3941-EC80-4896-A408-74416EDD9FBC}"/>
            </a:ext>
          </a:extLst>
        </xdr:cNvPr>
        <xdr:cNvSpPr txBox="1"/>
      </xdr:nvSpPr>
      <xdr:spPr>
        <a:xfrm>
          <a:off x="2877893" y="1969498"/>
          <a:ext cx="911425"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98D99B6-61F2-4F2E-9340-124C2D7BEA0E}" type="TxLink">
            <a:rPr lang="en-US" sz="1100" b="0" i="0" u="none" strike="noStrike">
              <a:solidFill>
                <a:srgbClr val="BFDBFF"/>
              </a:solidFill>
              <a:latin typeface="Aptos Narrow"/>
            </a:rPr>
            <a:pPr algn="r"/>
            <a:t>Budget Load</a:t>
          </a:fld>
          <a:endParaRPr lang="ru-RU" sz="1000" b="1">
            <a:solidFill>
              <a:srgbClr val="BFDBFF"/>
            </a:solidFill>
          </a:endParaRPr>
        </a:p>
      </xdr:txBody>
    </xdr:sp>
    <xdr:clientData/>
  </xdr:twoCellAnchor>
  <xdr:twoCellAnchor>
    <xdr:from>
      <xdr:col>4</xdr:col>
      <xdr:colOff>251098</xdr:colOff>
      <xdr:row>16</xdr:row>
      <xdr:rowOff>141892</xdr:rowOff>
    </xdr:from>
    <xdr:to>
      <xdr:col>5</xdr:col>
      <xdr:colOff>383178</xdr:colOff>
      <xdr:row>18</xdr:row>
      <xdr:rowOff>3250</xdr:rowOff>
    </xdr:to>
    <xdr:sp macro="" textlink="Processing!H14">
      <xdr:nvSpPr>
        <xdr:cNvPr id="31" name="TextBox 23">
          <a:extLst>
            <a:ext uri="{FF2B5EF4-FFF2-40B4-BE49-F238E27FC236}">
              <a16:creationId xmlns:a16="http://schemas.microsoft.com/office/drawing/2014/main" id="{2DAD3A7C-E9B7-4280-8D57-D7DFB961960A}"/>
            </a:ext>
          </a:extLst>
        </xdr:cNvPr>
        <xdr:cNvSpPr txBox="1"/>
      </xdr:nvSpPr>
      <xdr:spPr>
        <a:xfrm>
          <a:off x="2689498" y="3067972"/>
          <a:ext cx="741680" cy="227118"/>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1048B030-D77C-4E90-B246-C580D1DB5BFB}" type="TxLink">
            <a:rPr lang="en-US" sz="1000" b="1" i="0" u="none" strike="noStrike" kern="1200">
              <a:solidFill>
                <a:srgbClr val="66FFFF"/>
              </a:solidFill>
              <a:latin typeface="+mn-lt"/>
              <a:ea typeface="+mn-ea"/>
              <a:cs typeface="+mn-cs"/>
            </a:rPr>
            <a:pPr marL="0" indent="0" algn="l" defTabSz="914400" rtl="0" eaLnBrk="1" latinLnBrk="0" hangingPunct="1"/>
            <a:t>+$1.6k</a:t>
          </a:fld>
          <a:endParaRPr lang="ru-RU" sz="1000" b="1" kern="1200">
            <a:solidFill>
              <a:srgbClr val="66FFFF"/>
            </a:solidFill>
            <a:latin typeface="+mn-lt"/>
            <a:ea typeface="+mn-ea"/>
            <a:cs typeface="+mn-cs"/>
          </a:endParaRPr>
        </a:p>
      </xdr:txBody>
    </xdr:sp>
    <xdr:clientData/>
  </xdr:twoCellAnchor>
  <xdr:twoCellAnchor>
    <xdr:from>
      <xdr:col>3</xdr:col>
      <xdr:colOff>290649</xdr:colOff>
      <xdr:row>21</xdr:row>
      <xdr:rowOff>157932</xdr:rowOff>
    </xdr:from>
    <xdr:to>
      <xdr:col>7</xdr:col>
      <xdr:colOff>81643</xdr:colOff>
      <xdr:row>29</xdr:row>
      <xdr:rowOff>66492</xdr:rowOff>
    </xdr:to>
    <xdr:graphicFrame macro="">
      <xdr:nvGraphicFramePr>
        <xdr:cNvPr id="32" name="Chart 31">
          <a:extLst>
            <a:ext uri="{FF2B5EF4-FFF2-40B4-BE49-F238E27FC236}">
              <a16:creationId xmlns:a16="http://schemas.microsoft.com/office/drawing/2014/main" id="{4AB00BFC-497B-43E1-8F21-D047F80A98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77288</xdr:colOff>
      <xdr:row>22</xdr:row>
      <xdr:rowOff>102084</xdr:rowOff>
    </xdr:from>
    <xdr:to>
      <xdr:col>3</xdr:col>
      <xdr:colOff>268877</xdr:colOff>
      <xdr:row>23</xdr:row>
      <xdr:rowOff>110793</xdr:rowOff>
    </xdr:to>
    <xdr:grpSp>
      <xdr:nvGrpSpPr>
        <xdr:cNvPr id="33" name="Group 32">
          <a:extLst>
            <a:ext uri="{FF2B5EF4-FFF2-40B4-BE49-F238E27FC236}">
              <a16:creationId xmlns:a16="http://schemas.microsoft.com/office/drawing/2014/main" id="{28E9F64F-9A76-42E6-94CF-769C6F424DF2}"/>
            </a:ext>
          </a:extLst>
        </xdr:cNvPr>
        <xdr:cNvGrpSpPr/>
      </xdr:nvGrpSpPr>
      <xdr:grpSpPr>
        <a:xfrm>
          <a:off x="1848938" y="4293084"/>
          <a:ext cx="191589" cy="199209"/>
          <a:chOff x="4153988" y="9300754"/>
          <a:chExt cx="191589" cy="191589"/>
        </a:xfrm>
      </xdr:grpSpPr>
      <xdr:sp macro="" textlink="">
        <xdr:nvSpPr>
          <xdr:cNvPr id="34" name="Rectangle: Rounded Corners 33">
            <a:extLst>
              <a:ext uri="{FF2B5EF4-FFF2-40B4-BE49-F238E27FC236}">
                <a16:creationId xmlns:a16="http://schemas.microsoft.com/office/drawing/2014/main" id="{96F80C0A-97A9-97B3-50EB-D1D167F3A018}"/>
              </a:ext>
            </a:extLst>
          </xdr:cNvPr>
          <xdr:cNvSpPr/>
        </xdr:nvSpPr>
        <xdr:spPr>
          <a:xfrm>
            <a:off x="4153988" y="9300754"/>
            <a:ext cx="191589" cy="191589"/>
          </a:xfrm>
          <a:prstGeom prst="roundRect">
            <a:avLst>
              <a:gd name="adj" fmla="val 34849"/>
            </a:avLst>
          </a:prstGeom>
          <a:gradFill>
            <a:gsLst>
              <a:gs pos="0">
                <a:srgbClr val="44A3EA"/>
              </a:gs>
              <a:gs pos="90000">
                <a:srgbClr val="2781D3"/>
              </a:gs>
            </a:gsLst>
            <a:lin ang="5400000" scaled="1"/>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5" name="Graphic 34" descr="House with solid fill">
            <a:extLst>
              <a:ext uri="{FF2B5EF4-FFF2-40B4-BE49-F238E27FC236}">
                <a16:creationId xmlns:a16="http://schemas.microsoft.com/office/drawing/2014/main" id="{709CDA23-D519-945C-C5E9-3EB9B7457B1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175760" y="9322526"/>
            <a:ext cx="137160" cy="137160"/>
          </a:xfrm>
          <a:prstGeom prst="rect">
            <a:avLst/>
          </a:prstGeom>
        </xdr:spPr>
      </xdr:pic>
    </xdr:grpSp>
    <xdr:clientData/>
  </xdr:twoCellAnchor>
  <xdr:twoCellAnchor>
    <xdr:from>
      <xdr:col>3</xdr:col>
      <xdr:colOff>77288</xdr:colOff>
      <xdr:row>24</xdr:row>
      <xdr:rowOff>1935</xdr:rowOff>
    </xdr:from>
    <xdr:to>
      <xdr:col>3</xdr:col>
      <xdr:colOff>268877</xdr:colOff>
      <xdr:row>25</xdr:row>
      <xdr:rowOff>10644</xdr:rowOff>
    </xdr:to>
    <xdr:grpSp>
      <xdr:nvGrpSpPr>
        <xdr:cNvPr id="36" name="Group 35">
          <a:extLst>
            <a:ext uri="{FF2B5EF4-FFF2-40B4-BE49-F238E27FC236}">
              <a16:creationId xmlns:a16="http://schemas.microsoft.com/office/drawing/2014/main" id="{937895A7-DBE4-4C9B-B69C-70242F35512B}"/>
            </a:ext>
          </a:extLst>
        </xdr:cNvPr>
        <xdr:cNvGrpSpPr/>
      </xdr:nvGrpSpPr>
      <xdr:grpSpPr>
        <a:xfrm>
          <a:off x="1848938" y="4573935"/>
          <a:ext cx="191589" cy="199209"/>
          <a:chOff x="4153988" y="9566365"/>
          <a:chExt cx="191589" cy="191589"/>
        </a:xfrm>
      </xdr:grpSpPr>
      <xdr:sp macro="" textlink="">
        <xdr:nvSpPr>
          <xdr:cNvPr id="37" name="Rectangle: Rounded Corners 36">
            <a:extLst>
              <a:ext uri="{FF2B5EF4-FFF2-40B4-BE49-F238E27FC236}">
                <a16:creationId xmlns:a16="http://schemas.microsoft.com/office/drawing/2014/main" id="{0BDEFEDC-4341-CB17-C24B-078DEFE8F473}"/>
              </a:ext>
            </a:extLst>
          </xdr:cNvPr>
          <xdr:cNvSpPr/>
        </xdr:nvSpPr>
        <xdr:spPr>
          <a:xfrm>
            <a:off x="4153988" y="9566365"/>
            <a:ext cx="191589" cy="191589"/>
          </a:xfrm>
          <a:prstGeom prst="roundRect">
            <a:avLst>
              <a:gd name="adj" fmla="val 34849"/>
            </a:avLst>
          </a:prstGeom>
          <a:gradFill>
            <a:gsLst>
              <a:gs pos="0">
                <a:srgbClr val="004679"/>
              </a:gs>
              <a:gs pos="100000">
                <a:srgbClr val="181C3B"/>
              </a:gs>
            </a:gsLst>
            <a:path path="circle">
              <a:fillToRect l="50000" t="-80000" r="50000" b="180000"/>
            </a:path>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8" name="Graphic 37" descr="Tropical scene with solid fill">
            <a:extLst>
              <a:ext uri="{FF2B5EF4-FFF2-40B4-BE49-F238E27FC236}">
                <a16:creationId xmlns:a16="http://schemas.microsoft.com/office/drawing/2014/main" id="{9F7DB34C-5167-A62A-65EB-D1E30867813D}"/>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186422" y="9603153"/>
            <a:ext cx="118872" cy="118872"/>
          </a:xfrm>
          <a:prstGeom prst="rect">
            <a:avLst/>
          </a:prstGeom>
        </xdr:spPr>
      </xdr:pic>
    </xdr:grpSp>
    <xdr:clientData/>
  </xdr:twoCellAnchor>
  <xdr:twoCellAnchor>
    <xdr:from>
      <xdr:col>3</xdr:col>
      <xdr:colOff>77288</xdr:colOff>
      <xdr:row>25</xdr:row>
      <xdr:rowOff>102083</xdr:rowOff>
    </xdr:from>
    <xdr:to>
      <xdr:col>3</xdr:col>
      <xdr:colOff>268877</xdr:colOff>
      <xdr:row>26</xdr:row>
      <xdr:rowOff>110792</xdr:rowOff>
    </xdr:to>
    <xdr:grpSp>
      <xdr:nvGrpSpPr>
        <xdr:cNvPr id="39" name="Group 38">
          <a:extLst>
            <a:ext uri="{FF2B5EF4-FFF2-40B4-BE49-F238E27FC236}">
              <a16:creationId xmlns:a16="http://schemas.microsoft.com/office/drawing/2014/main" id="{A794958D-08C8-4A19-9358-2C39FA75305C}"/>
            </a:ext>
          </a:extLst>
        </xdr:cNvPr>
        <xdr:cNvGrpSpPr/>
      </xdr:nvGrpSpPr>
      <xdr:grpSpPr>
        <a:xfrm>
          <a:off x="1848938" y="4864583"/>
          <a:ext cx="191589" cy="199209"/>
          <a:chOff x="4153988" y="9849393"/>
          <a:chExt cx="191589" cy="191589"/>
        </a:xfrm>
      </xdr:grpSpPr>
      <xdr:sp macro="" textlink="">
        <xdr:nvSpPr>
          <xdr:cNvPr id="40" name="Rectangle: Rounded Corners 39">
            <a:extLst>
              <a:ext uri="{FF2B5EF4-FFF2-40B4-BE49-F238E27FC236}">
                <a16:creationId xmlns:a16="http://schemas.microsoft.com/office/drawing/2014/main" id="{73FBDF88-20F5-258D-9BA2-421673728DAB}"/>
              </a:ext>
            </a:extLst>
          </xdr:cNvPr>
          <xdr:cNvSpPr/>
        </xdr:nvSpPr>
        <xdr:spPr>
          <a:xfrm>
            <a:off x="4153988" y="9849393"/>
            <a:ext cx="191589" cy="191589"/>
          </a:xfrm>
          <a:prstGeom prst="roundRect">
            <a:avLst>
              <a:gd name="adj" fmla="val 34849"/>
            </a:avLst>
          </a:prstGeom>
          <a:gradFill>
            <a:gsLst>
              <a:gs pos="0">
                <a:srgbClr val="01EFFA"/>
              </a:gs>
              <a:gs pos="91000">
                <a:srgbClr val="0099CC"/>
              </a:gs>
            </a:gsLst>
            <a:lin ang="5400000" scaled="1"/>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41" name="Graphic 40" descr="Convertible with solid fill">
            <a:extLst>
              <a:ext uri="{FF2B5EF4-FFF2-40B4-BE49-F238E27FC236}">
                <a16:creationId xmlns:a16="http://schemas.microsoft.com/office/drawing/2014/main" id="{AAE0A8FE-5A87-4B7C-AA2E-E2121F82CF1E}"/>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4180115" y="9879874"/>
            <a:ext cx="137160" cy="137160"/>
          </a:xfrm>
          <a:prstGeom prst="rect">
            <a:avLst/>
          </a:prstGeom>
        </xdr:spPr>
      </xdr:pic>
    </xdr:grpSp>
    <xdr:clientData/>
  </xdr:twoCellAnchor>
  <xdr:twoCellAnchor>
    <xdr:from>
      <xdr:col>3</xdr:col>
      <xdr:colOff>77288</xdr:colOff>
      <xdr:row>27</xdr:row>
      <xdr:rowOff>23706</xdr:rowOff>
    </xdr:from>
    <xdr:to>
      <xdr:col>3</xdr:col>
      <xdr:colOff>268877</xdr:colOff>
      <xdr:row>28</xdr:row>
      <xdr:rowOff>32415</xdr:rowOff>
    </xdr:to>
    <xdr:grpSp>
      <xdr:nvGrpSpPr>
        <xdr:cNvPr id="42" name="Group 41">
          <a:extLst>
            <a:ext uri="{FF2B5EF4-FFF2-40B4-BE49-F238E27FC236}">
              <a16:creationId xmlns:a16="http://schemas.microsoft.com/office/drawing/2014/main" id="{274A6FAF-B06B-4755-B1BA-8DF6EA51E43E}"/>
            </a:ext>
          </a:extLst>
        </xdr:cNvPr>
        <xdr:cNvGrpSpPr/>
      </xdr:nvGrpSpPr>
      <xdr:grpSpPr>
        <a:xfrm>
          <a:off x="1848938" y="5167206"/>
          <a:ext cx="191589" cy="199209"/>
          <a:chOff x="4153988" y="10136776"/>
          <a:chExt cx="191589" cy="191589"/>
        </a:xfrm>
      </xdr:grpSpPr>
      <xdr:sp macro="" textlink="">
        <xdr:nvSpPr>
          <xdr:cNvPr id="43" name="Rectangle: Rounded Corners 42">
            <a:extLst>
              <a:ext uri="{FF2B5EF4-FFF2-40B4-BE49-F238E27FC236}">
                <a16:creationId xmlns:a16="http://schemas.microsoft.com/office/drawing/2014/main" id="{D4435592-5AB1-4A1E-5BF0-4D38DE6C3F8F}"/>
              </a:ext>
            </a:extLst>
          </xdr:cNvPr>
          <xdr:cNvSpPr/>
        </xdr:nvSpPr>
        <xdr:spPr>
          <a:xfrm>
            <a:off x="4153988" y="10136776"/>
            <a:ext cx="191589" cy="191589"/>
          </a:xfrm>
          <a:prstGeom prst="roundRect">
            <a:avLst>
              <a:gd name="adj" fmla="val 34849"/>
            </a:avLst>
          </a:prstGeom>
          <a:gradFill>
            <a:gsLst>
              <a:gs pos="0">
                <a:srgbClr val="212743"/>
              </a:gs>
              <a:gs pos="100000">
                <a:srgbClr val="202644"/>
              </a:gs>
            </a:gsLst>
            <a:lin ang="5400000" scaled="0"/>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44" name="Star: 5 Points 43">
            <a:extLst>
              <a:ext uri="{FF2B5EF4-FFF2-40B4-BE49-F238E27FC236}">
                <a16:creationId xmlns:a16="http://schemas.microsoft.com/office/drawing/2014/main" id="{61B69730-938F-D663-D078-69AEF842EC1A}"/>
              </a:ext>
            </a:extLst>
          </xdr:cNvPr>
          <xdr:cNvSpPr/>
        </xdr:nvSpPr>
        <xdr:spPr>
          <a:xfrm>
            <a:off x="4193177" y="10171611"/>
            <a:ext cx="113211" cy="113211"/>
          </a:xfrm>
          <a:prstGeom prst="star5">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3</xdr:col>
      <xdr:colOff>15240</xdr:colOff>
      <xdr:row>18</xdr:row>
      <xdr:rowOff>175260</xdr:rowOff>
    </xdr:from>
    <xdr:to>
      <xdr:col>4</xdr:col>
      <xdr:colOff>15240</xdr:colOff>
      <xdr:row>20</xdr:row>
      <xdr:rowOff>120996</xdr:rowOff>
    </xdr:to>
    <xdr:sp macro="" textlink="">
      <xdr:nvSpPr>
        <xdr:cNvPr id="45" name="TextBox 24">
          <a:extLst>
            <a:ext uri="{FF2B5EF4-FFF2-40B4-BE49-F238E27FC236}">
              <a16:creationId xmlns:a16="http://schemas.microsoft.com/office/drawing/2014/main" id="{C4DB55F8-E1E9-4A87-9295-53DC0C4D619B}"/>
            </a:ext>
          </a:extLst>
        </xdr:cNvPr>
        <xdr:cNvSpPr txBox="1"/>
      </xdr:nvSpPr>
      <xdr:spPr>
        <a:xfrm>
          <a:off x="1844040" y="3467100"/>
          <a:ext cx="60960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rgbClr val="BEFBFF"/>
              </a:solidFill>
            </a:rPr>
            <a:t>Goals</a:t>
          </a:r>
          <a:endParaRPr lang="ru-RU" sz="1000" b="1">
            <a:solidFill>
              <a:srgbClr val="BEFBFF"/>
            </a:solidFill>
          </a:endParaRPr>
        </a:p>
      </xdr:txBody>
    </xdr:sp>
    <xdr:clientData/>
  </xdr:twoCellAnchor>
  <xdr:twoCellAnchor>
    <xdr:from>
      <xdr:col>2</xdr:col>
      <xdr:colOff>518160</xdr:colOff>
      <xdr:row>20</xdr:row>
      <xdr:rowOff>1899</xdr:rowOff>
    </xdr:from>
    <xdr:to>
      <xdr:col>7</xdr:col>
      <xdr:colOff>50935</xdr:colOff>
      <xdr:row>22</xdr:row>
      <xdr:rowOff>1899</xdr:rowOff>
    </xdr:to>
    <xdr:graphicFrame macro="">
      <xdr:nvGraphicFramePr>
        <xdr:cNvPr id="46" name="Chart 45">
          <a:extLst>
            <a:ext uri="{FF2B5EF4-FFF2-40B4-BE49-F238E27FC236}">
              <a16:creationId xmlns:a16="http://schemas.microsoft.com/office/drawing/2014/main" id="{5ACF483F-16D1-4CCD-AC0C-843CBE56C9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525780</xdr:colOff>
      <xdr:row>18</xdr:row>
      <xdr:rowOff>175260</xdr:rowOff>
    </xdr:from>
    <xdr:to>
      <xdr:col>6</xdr:col>
      <xdr:colOff>261620</xdr:colOff>
      <xdr:row>20</xdr:row>
      <xdr:rowOff>120996</xdr:rowOff>
    </xdr:to>
    <xdr:sp macro="" textlink="Processing!I6">
      <xdr:nvSpPr>
        <xdr:cNvPr id="47" name="TextBox 24">
          <a:extLst>
            <a:ext uri="{FF2B5EF4-FFF2-40B4-BE49-F238E27FC236}">
              <a16:creationId xmlns:a16="http://schemas.microsoft.com/office/drawing/2014/main" id="{5D0F46CF-6FD3-4E7B-A04C-555C3ED9E657}"/>
            </a:ext>
          </a:extLst>
        </xdr:cNvPr>
        <xdr:cNvSpPr txBox="1"/>
      </xdr:nvSpPr>
      <xdr:spPr>
        <a:xfrm>
          <a:off x="2354580" y="346710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4C10F0C1-3F5D-420E-BC8D-FF49EFCF1F6F}" type="TxLink">
            <a:rPr lang="en-US" sz="1400" b="1" i="0" u="none" strike="noStrike">
              <a:solidFill>
                <a:schemeClr val="tx2">
                  <a:lumMod val="75000"/>
                  <a:lumOff val="25000"/>
                </a:schemeClr>
              </a:solidFill>
              <a:latin typeface="Aptos Narrow"/>
            </a:rPr>
            <a:pPr/>
            <a:t>$13 441 / $12 500</a:t>
          </a:fld>
          <a:endParaRPr lang="ru-RU" sz="1100" b="1">
            <a:solidFill>
              <a:schemeClr val="tx2">
                <a:lumMod val="75000"/>
                <a:lumOff val="25000"/>
              </a:schemeClr>
            </a:solidFill>
          </a:endParaRPr>
        </a:p>
      </xdr:txBody>
    </xdr:sp>
    <xdr:clientData/>
  </xdr:twoCellAnchor>
  <xdr:twoCellAnchor>
    <xdr:from>
      <xdr:col>6</xdr:col>
      <xdr:colOff>99060</xdr:colOff>
      <xdr:row>18</xdr:row>
      <xdr:rowOff>175260</xdr:rowOff>
    </xdr:from>
    <xdr:to>
      <xdr:col>7</xdr:col>
      <xdr:colOff>99060</xdr:colOff>
      <xdr:row>20</xdr:row>
      <xdr:rowOff>120996</xdr:rowOff>
    </xdr:to>
    <xdr:sp macro="" textlink="Processing!E6">
      <xdr:nvSpPr>
        <xdr:cNvPr id="48" name="TextBox 24">
          <a:extLst>
            <a:ext uri="{FF2B5EF4-FFF2-40B4-BE49-F238E27FC236}">
              <a16:creationId xmlns:a16="http://schemas.microsoft.com/office/drawing/2014/main" id="{D7E13233-6AE1-4F38-B793-663CA294A012}"/>
            </a:ext>
          </a:extLst>
        </xdr:cNvPr>
        <xdr:cNvSpPr txBox="1"/>
      </xdr:nvSpPr>
      <xdr:spPr>
        <a:xfrm>
          <a:off x="3756660" y="3467100"/>
          <a:ext cx="609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4B89E4F-5248-4A98-9423-700A7813FCAE}" type="TxLink">
            <a:rPr lang="en-US" sz="1400" b="1" i="0" u="none" strike="noStrike">
              <a:solidFill>
                <a:srgbClr val="BEFBFF"/>
              </a:solidFill>
              <a:latin typeface="Aptos Narrow"/>
            </a:rPr>
            <a:pPr algn="r"/>
            <a:t>109%</a:t>
          </a:fld>
          <a:endParaRPr lang="ru-RU" sz="1100" b="1">
            <a:solidFill>
              <a:srgbClr val="BEFBFF"/>
            </a:solidFill>
          </a:endParaRPr>
        </a:p>
      </xdr:txBody>
    </xdr:sp>
    <xdr:clientData/>
  </xdr:twoCellAnchor>
  <xdr:twoCellAnchor>
    <xdr:from>
      <xdr:col>4</xdr:col>
      <xdr:colOff>91440</xdr:colOff>
      <xdr:row>22</xdr:row>
      <xdr:rowOff>30480</xdr:rowOff>
    </xdr:from>
    <xdr:to>
      <xdr:col>6</xdr:col>
      <xdr:colOff>190500</xdr:colOff>
      <xdr:row>23</xdr:row>
      <xdr:rowOff>80805</xdr:rowOff>
    </xdr:to>
    <xdr:sp macro="" textlink="Processing!I2">
      <xdr:nvSpPr>
        <xdr:cNvPr id="49" name="TextBox 24">
          <a:extLst>
            <a:ext uri="{FF2B5EF4-FFF2-40B4-BE49-F238E27FC236}">
              <a16:creationId xmlns:a16="http://schemas.microsoft.com/office/drawing/2014/main" id="{D01678FE-051C-409B-B639-154FCC8DEC0E}"/>
            </a:ext>
          </a:extLst>
        </xdr:cNvPr>
        <xdr:cNvSpPr txBox="1"/>
      </xdr:nvSpPr>
      <xdr:spPr>
        <a:xfrm>
          <a:off x="2529840" y="4053840"/>
          <a:ext cx="131826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D1F7E3E8-CF91-4FF1-900C-1949152EBB92}" type="TxLink">
            <a:rPr lang="en-US" sz="900" b="0" i="0" u="none" strike="noStrike">
              <a:solidFill>
                <a:srgbClr val="747FA4"/>
              </a:solidFill>
              <a:latin typeface="Aptos Narrow"/>
            </a:rPr>
            <a:pPr/>
            <a:t>$3 958 / $3 500</a:t>
          </a:fld>
          <a:endParaRPr lang="ru-RU" sz="900" b="1">
            <a:solidFill>
              <a:srgbClr val="747FA4"/>
            </a:solidFill>
          </a:endParaRPr>
        </a:p>
      </xdr:txBody>
    </xdr:sp>
    <xdr:clientData/>
  </xdr:twoCellAnchor>
  <xdr:twoCellAnchor>
    <xdr:from>
      <xdr:col>6</xdr:col>
      <xdr:colOff>68580</xdr:colOff>
      <xdr:row>22</xdr:row>
      <xdr:rowOff>30480</xdr:rowOff>
    </xdr:from>
    <xdr:to>
      <xdr:col>7</xdr:col>
      <xdr:colOff>68580</xdr:colOff>
      <xdr:row>23</xdr:row>
      <xdr:rowOff>112160</xdr:rowOff>
    </xdr:to>
    <xdr:sp macro="" textlink="Processing!E2">
      <xdr:nvSpPr>
        <xdr:cNvPr id="50" name="TextBox 24">
          <a:extLst>
            <a:ext uri="{FF2B5EF4-FFF2-40B4-BE49-F238E27FC236}">
              <a16:creationId xmlns:a16="http://schemas.microsoft.com/office/drawing/2014/main" id="{F3CD3FE8-F0C4-458C-AF16-B4C75B580A40}"/>
            </a:ext>
          </a:extLst>
        </xdr:cNvPr>
        <xdr:cNvSpPr txBox="1"/>
      </xdr:nvSpPr>
      <xdr:spPr>
        <a:xfrm>
          <a:off x="3726180" y="405384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2E8F1427-D4C9-414A-9857-F8D7D4C19714}" type="TxLink">
            <a:rPr lang="en-US" sz="1100" b="0" i="0" u="none" strike="noStrike">
              <a:solidFill>
                <a:srgbClr val="747FA4"/>
              </a:solidFill>
              <a:latin typeface="Aptos Narrow"/>
            </a:rPr>
            <a:pPr algn="r"/>
            <a:t>113%</a:t>
          </a:fld>
          <a:endParaRPr lang="ru-RU" sz="1100" b="0">
            <a:solidFill>
              <a:srgbClr val="747FA4"/>
            </a:solidFill>
          </a:endParaRPr>
        </a:p>
      </xdr:txBody>
    </xdr:sp>
    <xdr:clientData/>
  </xdr:twoCellAnchor>
  <xdr:twoCellAnchor>
    <xdr:from>
      <xdr:col>4</xdr:col>
      <xdr:colOff>91440</xdr:colOff>
      <xdr:row>23</xdr:row>
      <xdr:rowOff>129977</xdr:rowOff>
    </xdr:from>
    <xdr:to>
      <xdr:col>6</xdr:col>
      <xdr:colOff>190500</xdr:colOff>
      <xdr:row>24</xdr:row>
      <xdr:rowOff>180302</xdr:rowOff>
    </xdr:to>
    <xdr:sp macro="" textlink="Processing!I3">
      <xdr:nvSpPr>
        <xdr:cNvPr id="51" name="TextBox 24">
          <a:extLst>
            <a:ext uri="{FF2B5EF4-FFF2-40B4-BE49-F238E27FC236}">
              <a16:creationId xmlns:a16="http://schemas.microsoft.com/office/drawing/2014/main" id="{2195F797-3FA8-49BA-A4B9-F66CC5C84BBE}"/>
            </a:ext>
          </a:extLst>
        </xdr:cNvPr>
        <xdr:cNvSpPr txBox="1"/>
      </xdr:nvSpPr>
      <xdr:spPr>
        <a:xfrm>
          <a:off x="2529840" y="4336217"/>
          <a:ext cx="131826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FB95C1C-B5D0-492C-91D6-08BB610D80FD}" type="TxLink">
            <a:rPr lang="en-US" sz="900" b="0" i="0" u="none" strike="noStrike" kern="1200">
              <a:solidFill>
                <a:srgbClr val="747FA4"/>
              </a:solidFill>
              <a:latin typeface="Aptos Narrow"/>
              <a:ea typeface="+mn-ea"/>
              <a:cs typeface="+mn-cs"/>
            </a:rPr>
            <a:pPr marL="0" indent="0" algn="l" defTabSz="914400" rtl="0" eaLnBrk="1" latinLnBrk="0" hangingPunct="1"/>
            <a:t>$3 905 / $4 000</a:t>
          </a:fld>
          <a:endParaRPr lang="ru-RU" sz="900" b="0" i="0" u="none" strike="noStrike" kern="1200">
            <a:solidFill>
              <a:srgbClr val="747FA4"/>
            </a:solidFill>
            <a:latin typeface="Aptos Narrow"/>
            <a:ea typeface="+mn-ea"/>
            <a:cs typeface="+mn-cs"/>
          </a:endParaRPr>
        </a:p>
      </xdr:txBody>
    </xdr:sp>
    <xdr:clientData/>
  </xdr:twoCellAnchor>
  <xdr:twoCellAnchor>
    <xdr:from>
      <xdr:col>6</xdr:col>
      <xdr:colOff>68580</xdr:colOff>
      <xdr:row>23</xdr:row>
      <xdr:rowOff>114300</xdr:rowOff>
    </xdr:from>
    <xdr:to>
      <xdr:col>7</xdr:col>
      <xdr:colOff>68580</xdr:colOff>
      <xdr:row>25</xdr:row>
      <xdr:rowOff>13100</xdr:rowOff>
    </xdr:to>
    <xdr:sp macro="" textlink="Processing!E3">
      <xdr:nvSpPr>
        <xdr:cNvPr id="52" name="TextBox 24">
          <a:extLst>
            <a:ext uri="{FF2B5EF4-FFF2-40B4-BE49-F238E27FC236}">
              <a16:creationId xmlns:a16="http://schemas.microsoft.com/office/drawing/2014/main" id="{168161C4-53EB-40EC-AEC0-4B54BEC1A664}"/>
            </a:ext>
          </a:extLst>
        </xdr:cNvPr>
        <xdr:cNvSpPr txBox="1"/>
      </xdr:nvSpPr>
      <xdr:spPr>
        <a:xfrm>
          <a:off x="3726180" y="432054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73F6BEAA-DB82-42AA-AA13-5881AB3B9D2C}" type="TxLink">
            <a:rPr lang="en-US" sz="1100" b="0" i="0" u="none" strike="noStrike" kern="1200">
              <a:solidFill>
                <a:srgbClr val="747FA4"/>
              </a:solidFill>
              <a:latin typeface="Aptos Narrow"/>
              <a:ea typeface="+mn-ea"/>
              <a:cs typeface="+mn-cs"/>
            </a:rPr>
            <a:pPr marL="0" indent="0" algn="r" defTabSz="914400" rtl="0" eaLnBrk="1" latinLnBrk="0" hangingPunct="1"/>
            <a:t>98%</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91440</xdr:colOff>
      <xdr:row>25</xdr:row>
      <xdr:rowOff>30917</xdr:rowOff>
    </xdr:from>
    <xdr:to>
      <xdr:col>6</xdr:col>
      <xdr:colOff>190500</xdr:colOff>
      <xdr:row>26</xdr:row>
      <xdr:rowOff>81242</xdr:rowOff>
    </xdr:to>
    <xdr:sp macro="" textlink="Processing!I4">
      <xdr:nvSpPr>
        <xdr:cNvPr id="53" name="TextBox 24">
          <a:extLst>
            <a:ext uri="{FF2B5EF4-FFF2-40B4-BE49-F238E27FC236}">
              <a16:creationId xmlns:a16="http://schemas.microsoft.com/office/drawing/2014/main" id="{047EBA84-865A-4F8F-B91D-399BBDAEA3B9}"/>
            </a:ext>
          </a:extLst>
        </xdr:cNvPr>
        <xdr:cNvSpPr txBox="1"/>
      </xdr:nvSpPr>
      <xdr:spPr>
        <a:xfrm>
          <a:off x="2529840" y="4602917"/>
          <a:ext cx="131826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3CB52C3-BE9D-4DED-8DF5-C1585FE46FAC}" type="TxLink">
            <a:rPr lang="en-US" sz="900" b="0" i="0" u="none" strike="noStrike" kern="1200">
              <a:solidFill>
                <a:srgbClr val="747FA4"/>
              </a:solidFill>
              <a:latin typeface="Aptos Narrow"/>
              <a:ea typeface="+mn-ea"/>
              <a:cs typeface="+mn-cs"/>
            </a:rPr>
            <a:pPr marL="0" indent="0" algn="l" defTabSz="914400" rtl="0" eaLnBrk="1" latinLnBrk="0" hangingPunct="1"/>
            <a:t>$3 179 / $3 000</a:t>
          </a:fld>
          <a:endParaRPr lang="ru-RU" sz="900" b="0" i="0" u="none" strike="noStrike" kern="1200">
            <a:solidFill>
              <a:srgbClr val="747FA4"/>
            </a:solidFill>
            <a:latin typeface="Aptos Narrow"/>
            <a:ea typeface="+mn-ea"/>
            <a:cs typeface="+mn-cs"/>
          </a:endParaRPr>
        </a:p>
      </xdr:txBody>
    </xdr:sp>
    <xdr:clientData/>
  </xdr:twoCellAnchor>
  <xdr:twoCellAnchor>
    <xdr:from>
      <xdr:col>6</xdr:col>
      <xdr:colOff>68580</xdr:colOff>
      <xdr:row>25</xdr:row>
      <xdr:rowOff>15240</xdr:rowOff>
    </xdr:from>
    <xdr:to>
      <xdr:col>7</xdr:col>
      <xdr:colOff>68580</xdr:colOff>
      <xdr:row>26</xdr:row>
      <xdr:rowOff>96920</xdr:rowOff>
    </xdr:to>
    <xdr:sp macro="" textlink="Processing!E4">
      <xdr:nvSpPr>
        <xdr:cNvPr id="54" name="TextBox 24">
          <a:extLst>
            <a:ext uri="{FF2B5EF4-FFF2-40B4-BE49-F238E27FC236}">
              <a16:creationId xmlns:a16="http://schemas.microsoft.com/office/drawing/2014/main" id="{194575D7-6B0C-4DBB-8A41-B4F95D493C80}"/>
            </a:ext>
          </a:extLst>
        </xdr:cNvPr>
        <xdr:cNvSpPr txBox="1"/>
      </xdr:nvSpPr>
      <xdr:spPr>
        <a:xfrm>
          <a:off x="3726180" y="458724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FDEE92D6-F7A1-48F3-9851-C8A567273780}" type="TxLink">
            <a:rPr lang="en-US" sz="1100" b="0" i="0" u="none" strike="noStrike" kern="1200">
              <a:solidFill>
                <a:srgbClr val="747FA4"/>
              </a:solidFill>
              <a:latin typeface="Aptos Narrow"/>
              <a:ea typeface="+mn-ea"/>
              <a:cs typeface="+mn-cs"/>
            </a:rPr>
            <a:pPr marL="0" indent="0" algn="r" defTabSz="914400" rtl="0" eaLnBrk="1" latinLnBrk="0" hangingPunct="1"/>
            <a:t>106%</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91440</xdr:colOff>
      <xdr:row>26</xdr:row>
      <xdr:rowOff>122357</xdr:rowOff>
    </xdr:from>
    <xdr:to>
      <xdr:col>6</xdr:col>
      <xdr:colOff>190500</xdr:colOff>
      <xdr:row>27</xdr:row>
      <xdr:rowOff>172682</xdr:rowOff>
    </xdr:to>
    <xdr:sp macro="" textlink="Processing!I5">
      <xdr:nvSpPr>
        <xdr:cNvPr id="55" name="TextBox 24">
          <a:extLst>
            <a:ext uri="{FF2B5EF4-FFF2-40B4-BE49-F238E27FC236}">
              <a16:creationId xmlns:a16="http://schemas.microsoft.com/office/drawing/2014/main" id="{FE5ECDA9-5CD2-4CD5-97E9-B98493879E1D}"/>
            </a:ext>
          </a:extLst>
        </xdr:cNvPr>
        <xdr:cNvSpPr txBox="1"/>
      </xdr:nvSpPr>
      <xdr:spPr>
        <a:xfrm>
          <a:off x="2529840" y="4877237"/>
          <a:ext cx="131826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3E6F8FB-2AE7-4CE4-9E41-15CFB4159DE9}" type="TxLink">
            <a:rPr lang="en-US" sz="900" b="0" i="0" u="none" strike="noStrike" kern="1200">
              <a:solidFill>
                <a:srgbClr val="747FA4"/>
              </a:solidFill>
              <a:latin typeface="Aptos Narrow"/>
              <a:ea typeface="+mn-ea"/>
              <a:cs typeface="+mn-cs"/>
            </a:rPr>
            <a:pPr marL="0" indent="0" algn="l" defTabSz="914400" rtl="0" eaLnBrk="1" latinLnBrk="0" hangingPunct="1"/>
            <a:t>$2 399 / $2 000</a:t>
          </a:fld>
          <a:endParaRPr lang="ru-RU" sz="900" b="0" i="0" u="none" strike="noStrike" kern="1200">
            <a:solidFill>
              <a:srgbClr val="747FA4"/>
            </a:solidFill>
            <a:latin typeface="Aptos Narrow"/>
            <a:ea typeface="+mn-ea"/>
            <a:cs typeface="+mn-cs"/>
          </a:endParaRPr>
        </a:p>
      </xdr:txBody>
    </xdr:sp>
    <xdr:clientData/>
  </xdr:twoCellAnchor>
  <xdr:twoCellAnchor>
    <xdr:from>
      <xdr:col>6</xdr:col>
      <xdr:colOff>68580</xdr:colOff>
      <xdr:row>26</xdr:row>
      <xdr:rowOff>106680</xdr:rowOff>
    </xdr:from>
    <xdr:to>
      <xdr:col>7</xdr:col>
      <xdr:colOff>68580</xdr:colOff>
      <xdr:row>28</xdr:row>
      <xdr:rowOff>5480</xdr:rowOff>
    </xdr:to>
    <xdr:sp macro="" textlink="Processing!E5">
      <xdr:nvSpPr>
        <xdr:cNvPr id="56" name="TextBox 24">
          <a:extLst>
            <a:ext uri="{FF2B5EF4-FFF2-40B4-BE49-F238E27FC236}">
              <a16:creationId xmlns:a16="http://schemas.microsoft.com/office/drawing/2014/main" id="{111B0DC2-9504-4F8F-9B7E-3288198F954C}"/>
            </a:ext>
          </a:extLst>
        </xdr:cNvPr>
        <xdr:cNvSpPr txBox="1"/>
      </xdr:nvSpPr>
      <xdr:spPr>
        <a:xfrm>
          <a:off x="3726180" y="486156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FF21445-4461-4550-BD29-367C03A06B31}" type="TxLink">
            <a:rPr lang="en-US" sz="1100" b="0" i="0" u="none" strike="noStrike" kern="1200">
              <a:solidFill>
                <a:srgbClr val="747FA4"/>
              </a:solidFill>
              <a:latin typeface="Aptos Narrow"/>
              <a:ea typeface="+mn-ea"/>
              <a:cs typeface="+mn-cs"/>
            </a:rPr>
            <a:pPr marL="0" indent="0" algn="r" defTabSz="914400" rtl="0" eaLnBrk="1" latinLnBrk="0" hangingPunct="1"/>
            <a:t>120%</a:t>
          </a:fld>
          <a:endParaRPr lang="ru-RU" sz="1100" b="0" i="0" u="none" strike="noStrike" kern="1200">
            <a:solidFill>
              <a:srgbClr val="747FA4"/>
            </a:solidFill>
            <a:latin typeface="Aptos Narrow"/>
            <a:ea typeface="+mn-ea"/>
            <a:cs typeface="+mn-cs"/>
          </a:endParaRPr>
        </a:p>
      </xdr:txBody>
    </xdr:sp>
    <xdr:clientData/>
  </xdr:twoCellAnchor>
  <xdr:twoCellAnchor>
    <xdr:from>
      <xdr:col>18</xdr:col>
      <xdr:colOff>102870</xdr:colOff>
      <xdr:row>21</xdr:row>
      <xdr:rowOff>175260</xdr:rowOff>
    </xdr:from>
    <xdr:to>
      <xdr:col>20</xdr:col>
      <xdr:colOff>82550</xdr:colOff>
      <xdr:row>23</xdr:row>
      <xdr:rowOff>120996</xdr:rowOff>
    </xdr:to>
    <xdr:sp macro="" textlink="Processing!Q14">
      <xdr:nvSpPr>
        <xdr:cNvPr id="59" name="TextBox 24">
          <a:extLst>
            <a:ext uri="{FF2B5EF4-FFF2-40B4-BE49-F238E27FC236}">
              <a16:creationId xmlns:a16="http://schemas.microsoft.com/office/drawing/2014/main" id="{6697D9F7-8740-4653-909B-7D49310A9F74}"/>
            </a:ext>
          </a:extLst>
        </xdr:cNvPr>
        <xdr:cNvSpPr txBox="1"/>
      </xdr:nvSpPr>
      <xdr:spPr>
        <a:xfrm>
          <a:off x="11075670" y="4015740"/>
          <a:ext cx="119888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0FA8738A-D5FC-4C73-9C0B-433BF30A87CC}" type="TxLink">
            <a:rPr lang="en-US" sz="1400" b="1" i="0" u="none" strike="noStrike" kern="1200">
              <a:solidFill>
                <a:srgbClr val="BEFBFF"/>
              </a:solidFill>
              <a:latin typeface="+mn-lt"/>
              <a:ea typeface="+mn-ea"/>
              <a:cs typeface="+mn-cs"/>
            </a:rPr>
            <a:pPr marL="0" indent="0" algn="r" defTabSz="914400" rtl="0" eaLnBrk="1" latinLnBrk="0" hangingPunct="1"/>
            <a:t> $16,328 </a:t>
          </a:fld>
          <a:endParaRPr lang="ru-RU" sz="1400" b="1" kern="1200">
            <a:solidFill>
              <a:srgbClr val="BEFBFF"/>
            </a:solidFill>
            <a:latin typeface="+mn-lt"/>
            <a:ea typeface="+mn-ea"/>
            <a:cs typeface="+mn-cs"/>
          </a:endParaRPr>
        </a:p>
      </xdr:txBody>
    </xdr:sp>
    <xdr:clientData/>
  </xdr:twoCellAnchor>
  <xdr:twoCellAnchor>
    <xdr:from>
      <xdr:col>2</xdr:col>
      <xdr:colOff>541020</xdr:colOff>
      <xdr:row>32</xdr:row>
      <xdr:rowOff>80314</xdr:rowOff>
    </xdr:from>
    <xdr:to>
      <xdr:col>7</xdr:col>
      <xdr:colOff>45720</xdr:colOff>
      <xdr:row>39</xdr:row>
      <xdr:rowOff>80314</xdr:rowOff>
    </xdr:to>
    <xdr:graphicFrame macro="">
      <xdr:nvGraphicFramePr>
        <xdr:cNvPr id="65" name="Chart 64">
          <a:extLst>
            <a:ext uri="{FF2B5EF4-FFF2-40B4-BE49-F238E27FC236}">
              <a16:creationId xmlns:a16="http://schemas.microsoft.com/office/drawing/2014/main" id="{C1532E30-86B5-4241-94A5-0766044FD2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53340</xdr:colOff>
      <xdr:row>31</xdr:row>
      <xdr:rowOff>83820</xdr:rowOff>
    </xdr:from>
    <xdr:to>
      <xdr:col>5</xdr:col>
      <xdr:colOff>213360</xdr:colOff>
      <xdr:row>33</xdr:row>
      <xdr:rowOff>29556</xdr:rowOff>
    </xdr:to>
    <xdr:sp macro="" textlink="Processing!N26">
      <xdr:nvSpPr>
        <xdr:cNvPr id="66" name="TextBox 24">
          <a:extLst>
            <a:ext uri="{FF2B5EF4-FFF2-40B4-BE49-F238E27FC236}">
              <a16:creationId xmlns:a16="http://schemas.microsoft.com/office/drawing/2014/main" id="{4EC8220E-CD64-4416-B088-C23EEF956B42}"/>
            </a:ext>
          </a:extLst>
        </xdr:cNvPr>
        <xdr:cNvSpPr txBox="1"/>
      </xdr:nvSpPr>
      <xdr:spPr>
        <a:xfrm>
          <a:off x="1882140" y="5753100"/>
          <a:ext cx="13792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097DD66-5465-44E4-AC5E-B599A849618D}" type="TxLink">
            <a:rPr lang="en-US" sz="1400" b="1" kern="1200">
              <a:solidFill>
                <a:srgbClr val="BEFBFF"/>
              </a:solidFill>
              <a:latin typeface="+mn-lt"/>
              <a:ea typeface="+mn-ea"/>
              <a:cs typeface="+mn-cs"/>
            </a:rPr>
            <a:pPr marL="0" indent="0" algn="l" defTabSz="914400" rtl="0" eaLnBrk="1" latinLnBrk="0" hangingPunct="1"/>
            <a:t>Annual Plans</a:t>
          </a:fld>
          <a:endParaRPr lang="ru-RU" sz="1400" b="1" kern="1200">
            <a:solidFill>
              <a:srgbClr val="BEFBFF"/>
            </a:solidFill>
            <a:latin typeface="+mn-lt"/>
            <a:ea typeface="+mn-ea"/>
            <a:cs typeface="+mn-cs"/>
          </a:endParaRPr>
        </a:p>
      </xdr:txBody>
    </xdr:sp>
    <xdr:clientData/>
  </xdr:twoCellAnchor>
  <xdr:twoCellAnchor editAs="oneCell">
    <xdr:from>
      <xdr:col>3</xdr:col>
      <xdr:colOff>160020</xdr:colOff>
      <xdr:row>37</xdr:row>
      <xdr:rowOff>164134</xdr:rowOff>
    </xdr:from>
    <xdr:to>
      <xdr:col>7</xdr:col>
      <xdr:colOff>99060</xdr:colOff>
      <xdr:row>39</xdr:row>
      <xdr:rowOff>154990</xdr:rowOff>
    </xdr:to>
    <mc:AlternateContent xmlns:mc="http://schemas.openxmlformats.org/markup-compatibility/2006" xmlns:a14="http://schemas.microsoft.com/office/drawing/2010/main">
      <mc:Choice Requires="a14">
        <xdr:graphicFrame macro="">
          <xdr:nvGraphicFramePr>
            <xdr:cNvPr id="67" name="Year 16">
              <a:extLst>
                <a:ext uri="{FF2B5EF4-FFF2-40B4-BE49-F238E27FC236}">
                  <a16:creationId xmlns:a16="http://schemas.microsoft.com/office/drawing/2014/main" id="{B9071AA3-B1E8-4E8A-A242-90B6B4468888}"/>
                </a:ext>
              </a:extLst>
            </xdr:cNvPr>
            <xdr:cNvGraphicFramePr/>
          </xdr:nvGraphicFramePr>
          <xdr:xfrm>
            <a:off x="0" y="0"/>
            <a:ext cx="0" cy="0"/>
          </xdr:xfrm>
          <a:graphic>
            <a:graphicData uri="http://schemas.microsoft.com/office/drawing/2010/slicer">
              <sle:slicer xmlns:sle="http://schemas.microsoft.com/office/drawing/2010/slicer" name="Year 16"/>
            </a:graphicData>
          </a:graphic>
        </xdr:graphicFrame>
      </mc:Choice>
      <mc:Fallback xmlns="">
        <xdr:sp macro="" textlink="">
          <xdr:nvSpPr>
            <xdr:cNvPr id="0" name=""/>
            <xdr:cNvSpPr>
              <a:spLocks noTextEdit="1"/>
            </xdr:cNvSpPr>
          </xdr:nvSpPr>
          <xdr:spPr>
            <a:xfrm>
              <a:off x="1988820" y="6930694"/>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464820</xdr:colOff>
      <xdr:row>2</xdr:row>
      <xdr:rowOff>38100</xdr:rowOff>
    </xdr:from>
    <xdr:to>
      <xdr:col>20</xdr:col>
      <xdr:colOff>403860</xdr:colOff>
      <xdr:row>4</xdr:row>
      <xdr:rowOff>28956</xdr:rowOff>
    </xdr:to>
    <mc:AlternateContent xmlns:mc="http://schemas.openxmlformats.org/markup-compatibility/2006" xmlns:a14="http://schemas.microsoft.com/office/drawing/2010/main">
      <mc:Choice Requires="a14">
        <xdr:graphicFrame macro="">
          <xdr:nvGraphicFramePr>
            <xdr:cNvPr id="68" name="Year 17">
              <a:extLst>
                <a:ext uri="{FF2B5EF4-FFF2-40B4-BE49-F238E27FC236}">
                  <a16:creationId xmlns:a16="http://schemas.microsoft.com/office/drawing/2014/main" id="{65F26FE9-FD46-4156-8823-BFCBE5DDD9F1}"/>
                </a:ext>
              </a:extLst>
            </xdr:cNvPr>
            <xdr:cNvGraphicFramePr/>
          </xdr:nvGraphicFramePr>
          <xdr:xfrm>
            <a:off x="0" y="0"/>
            <a:ext cx="0" cy="0"/>
          </xdr:xfrm>
          <a:graphic>
            <a:graphicData uri="http://schemas.microsoft.com/office/drawing/2010/slicer">
              <sle:slicer xmlns:sle="http://schemas.microsoft.com/office/drawing/2010/slicer" name="Year 17"/>
            </a:graphicData>
          </a:graphic>
        </xdr:graphicFrame>
      </mc:Choice>
      <mc:Fallback xmlns="">
        <xdr:sp macro="" textlink="">
          <xdr:nvSpPr>
            <xdr:cNvPr id="0" name=""/>
            <xdr:cNvSpPr>
              <a:spLocks noTextEdit="1"/>
            </xdr:cNvSpPr>
          </xdr:nvSpPr>
          <xdr:spPr>
            <a:xfrm>
              <a:off x="10218420" y="403860"/>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38100</xdr:colOff>
      <xdr:row>2</xdr:row>
      <xdr:rowOff>22860</xdr:rowOff>
    </xdr:from>
    <xdr:to>
      <xdr:col>20</xdr:col>
      <xdr:colOff>495300</xdr:colOff>
      <xdr:row>4</xdr:row>
      <xdr:rowOff>99060</xdr:rowOff>
    </xdr:to>
    <xdr:sp macro="" textlink="">
      <xdr:nvSpPr>
        <xdr:cNvPr id="69" name="Rectangle 68">
          <a:extLst>
            <a:ext uri="{FF2B5EF4-FFF2-40B4-BE49-F238E27FC236}">
              <a16:creationId xmlns:a16="http://schemas.microsoft.com/office/drawing/2014/main" id="{336CA82D-108A-4934-84C0-77628FB66C5B}"/>
            </a:ext>
          </a:extLst>
        </xdr:cNvPr>
        <xdr:cNvSpPr/>
      </xdr:nvSpPr>
      <xdr:spPr>
        <a:xfrm>
          <a:off x="12230100" y="388620"/>
          <a:ext cx="457200" cy="441960"/>
        </a:xfrm>
        <a:prstGeom prst="rect">
          <a:avLst/>
        </a:prstGeom>
        <a:solidFill>
          <a:srgbClr val="011C3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7</xdr:col>
      <xdr:colOff>548640</xdr:colOff>
      <xdr:row>2</xdr:row>
      <xdr:rowOff>60960</xdr:rowOff>
    </xdr:from>
    <xdr:to>
      <xdr:col>9</xdr:col>
      <xdr:colOff>297180</xdr:colOff>
      <xdr:row>4</xdr:row>
      <xdr:rowOff>5542</xdr:rowOff>
    </xdr:to>
    <xdr:sp macro="" textlink="">
      <xdr:nvSpPr>
        <xdr:cNvPr id="70" name="Rectangle: Rounded Corners 69">
          <a:hlinkClick xmlns:r="http://schemas.openxmlformats.org/officeDocument/2006/relationships" r:id="rId14"/>
          <a:extLst>
            <a:ext uri="{FF2B5EF4-FFF2-40B4-BE49-F238E27FC236}">
              <a16:creationId xmlns:a16="http://schemas.microsoft.com/office/drawing/2014/main" id="{BFFA38EB-9602-4F7A-B9D4-CECAEAEA6036}"/>
            </a:ext>
          </a:extLst>
        </xdr:cNvPr>
        <xdr:cNvSpPr/>
      </xdr:nvSpPr>
      <xdr:spPr>
        <a:xfrm>
          <a:off x="4815840" y="426720"/>
          <a:ext cx="967740" cy="310342"/>
        </a:xfrm>
        <a:prstGeom prst="roundRect">
          <a:avLst>
            <a:gd name="adj" fmla="val 49653"/>
          </a:avLst>
        </a:prstGeom>
        <a:solidFill>
          <a:srgbClr val="011C31"/>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BEFBFF"/>
              </a:solidFill>
              <a:effectLst/>
              <a:latin typeface="+mn-lt"/>
              <a:ea typeface="+mn-ea"/>
              <a:cs typeface="+mn-cs"/>
            </a:rPr>
            <a:t>Dashboard</a:t>
          </a:r>
          <a:endParaRPr lang="ru-RU" sz="1100" b="0">
            <a:solidFill>
              <a:srgbClr val="BEFBFF"/>
            </a:solidFill>
            <a:effectLst/>
            <a:latin typeface="+mn-lt"/>
            <a:ea typeface="+mn-ea"/>
            <a:cs typeface="+mn-cs"/>
          </a:endParaRPr>
        </a:p>
      </xdr:txBody>
    </xdr:sp>
    <xdr:clientData/>
  </xdr:twoCellAnchor>
  <xdr:twoCellAnchor>
    <xdr:from>
      <xdr:col>12</xdr:col>
      <xdr:colOff>45720</xdr:colOff>
      <xdr:row>2</xdr:row>
      <xdr:rowOff>60960</xdr:rowOff>
    </xdr:from>
    <xdr:to>
      <xdr:col>13</xdr:col>
      <xdr:colOff>403860</xdr:colOff>
      <xdr:row>4</xdr:row>
      <xdr:rowOff>5542</xdr:rowOff>
    </xdr:to>
    <xdr:sp macro="" textlink="">
      <xdr:nvSpPr>
        <xdr:cNvPr id="71" name="Rectangle: Rounded Corners 70">
          <a:extLst>
            <a:ext uri="{FF2B5EF4-FFF2-40B4-BE49-F238E27FC236}">
              <a16:creationId xmlns:a16="http://schemas.microsoft.com/office/drawing/2014/main" id="{04C48B71-745F-4F7E-B79F-0812A41FBCD4}"/>
            </a:ext>
          </a:extLst>
        </xdr:cNvPr>
        <xdr:cNvSpPr/>
      </xdr:nvSpPr>
      <xdr:spPr>
        <a:xfrm>
          <a:off x="7360920" y="426720"/>
          <a:ext cx="967740" cy="310342"/>
        </a:xfrm>
        <a:prstGeom prst="roundRect">
          <a:avLst>
            <a:gd name="adj" fmla="val 49653"/>
          </a:avLst>
        </a:prstGeom>
        <a:gradFill flip="none" rotWithShape="1">
          <a:gsLst>
            <a:gs pos="18000">
              <a:srgbClr val="003760"/>
            </a:gs>
            <a:gs pos="90000">
              <a:srgbClr val="003964"/>
            </a:gs>
          </a:gsLst>
          <a:path path="circle">
            <a:fillToRect l="50000" t="-80000" r="50000" b="180000"/>
          </a:path>
          <a:tileRect/>
        </a:gradFill>
        <a:ln w="9525">
          <a:solidFill>
            <a:srgbClr val="66FFFF"/>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050" b="1" i="0" u="none" strike="noStrike" kern="1200">
              <a:solidFill>
                <a:srgbClr val="66FFFF"/>
              </a:solidFill>
              <a:latin typeface="+mn-lt"/>
              <a:ea typeface="+mn-ea"/>
              <a:cs typeface="+mn-cs"/>
            </a:rPr>
            <a:t>Costs</a:t>
          </a:r>
          <a:endParaRPr lang="ru-RU" sz="1050" b="1" i="0" u="none" strike="noStrike" kern="1200">
            <a:solidFill>
              <a:srgbClr val="66FFFF"/>
            </a:solidFill>
            <a:latin typeface="+mn-lt"/>
            <a:ea typeface="+mn-ea"/>
            <a:cs typeface="+mn-cs"/>
          </a:endParaRPr>
        </a:p>
      </xdr:txBody>
    </xdr:sp>
    <xdr:clientData/>
  </xdr:twoCellAnchor>
  <xdr:twoCellAnchor>
    <xdr:from>
      <xdr:col>9</xdr:col>
      <xdr:colOff>601980</xdr:colOff>
      <xdr:row>2</xdr:row>
      <xdr:rowOff>60960</xdr:rowOff>
    </xdr:from>
    <xdr:to>
      <xdr:col>11</xdr:col>
      <xdr:colOff>350520</xdr:colOff>
      <xdr:row>4</xdr:row>
      <xdr:rowOff>5542</xdr:rowOff>
    </xdr:to>
    <xdr:sp macro="" textlink="Processing!F26">
      <xdr:nvSpPr>
        <xdr:cNvPr id="72" name="Rectangle: Rounded Corners 71">
          <a:hlinkClick xmlns:r="http://schemas.openxmlformats.org/officeDocument/2006/relationships" r:id="rId15"/>
          <a:extLst>
            <a:ext uri="{FF2B5EF4-FFF2-40B4-BE49-F238E27FC236}">
              <a16:creationId xmlns:a16="http://schemas.microsoft.com/office/drawing/2014/main" id="{34EA8094-53F3-422C-88D5-03610EAE1D85}"/>
            </a:ext>
          </a:extLst>
        </xdr:cNvPr>
        <xdr:cNvSpPr/>
      </xdr:nvSpPr>
      <xdr:spPr>
        <a:xfrm>
          <a:off x="6088380" y="426720"/>
          <a:ext cx="967740" cy="310342"/>
        </a:xfrm>
        <a:prstGeom prst="roundRect">
          <a:avLst>
            <a:gd name="adj" fmla="val 49653"/>
          </a:avLst>
        </a:prstGeom>
        <a:solidFill>
          <a:srgbClr val="011C31"/>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F7ACD383-DBBD-41C1-8129-D552369CE456}" type="TxLink">
            <a:rPr lang="en-US" sz="1100" b="0" i="0" u="none" strike="noStrike">
              <a:solidFill>
                <a:srgbClr val="BEFBFF"/>
              </a:solidFill>
              <a:effectLst/>
              <a:latin typeface="+mn-lt"/>
              <a:ea typeface="+mn-ea"/>
              <a:cs typeface="+mn-cs"/>
            </a:rPr>
            <a:pPr marL="0" indent="0" algn="ctr" defTabSz="914400" rtl="0" eaLnBrk="1" latinLnBrk="0" hangingPunct="1"/>
            <a:t>Structure</a:t>
          </a:fld>
          <a:endParaRPr lang="ru-RU" sz="1100" b="0">
            <a:solidFill>
              <a:srgbClr val="BEFBFF"/>
            </a:solidFill>
            <a:effectLst/>
            <a:latin typeface="+mn-lt"/>
            <a:ea typeface="+mn-ea"/>
            <a:cs typeface="+mn-cs"/>
          </a:endParaRPr>
        </a:p>
      </xdr:txBody>
    </xdr:sp>
    <xdr:clientData/>
  </xdr:twoCellAnchor>
  <xdr:twoCellAnchor>
    <xdr:from>
      <xdr:col>14</xdr:col>
      <xdr:colOff>99060</xdr:colOff>
      <xdr:row>2</xdr:row>
      <xdr:rowOff>60960</xdr:rowOff>
    </xdr:from>
    <xdr:to>
      <xdr:col>15</xdr:col>
      <xdr:colOff>457200</xdr:colOff>
      <xdr:row>4</xdr:row>
      <xdr:rowOff>5542</xdr:rowOff>
    </xdr:to>
    <xdr:sp macro="" textlink="">
      <xdr:nvSpPr>
        <xdr:cNvPr id="73" name="Rectangle: Rounded Corners 72">
          <a:hlinkClick xmlns:r="http://schemas.openxmlformats.org/officeDocument/2006/relationships" r:id="rId16"/>
          <a:extLst>
            <a:ext uri="{FF2B5EF4-FFF2-40B4-BE49-F238E27FC236}">
              <a16:creationId xmlns:a16="http://schemas.microsoft.com/office/drawing/2014/main" id="{EECF6624-5C02-4140-AB73-ADEB5385B0CA}"/>
            </a:ext>
          </a:extLst>
        </xdr:cNvPr>
        <xdr:cNvSpPr/>
      </xdr:nvSpPr>
      <xdr:spPr>
        <a:xfrm>
          <a:off x="8633460" y="426720"/>
          <a:ext cx="967740" cy="310342"/>
        </a:xfrm>
        <a:prstGeom prst="roundRect">
          <a:avLst>
            <a:gd name="adj" fmla="val 49653"/>
          </a:avLst>
        </a:prstGeom>
        <a:solidFill>
          <a:srgbClr val="011C31"/>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pl-PL" sz="1100" b="0">
              <a:solidFill>
                <a:srgbClr val="BEFBFF"/>
              </a:solidFill>
              <a:effectLst/>
              <a:latin typeface="+mn-lt"/>
              <a:ea typeface="+mn-ea"/>
              <a:cs typeface="+mn-cs"/>
            </a:rPr>
            <a:t>Budget</a:t>
          </a:r>
          <a:endParaRPr lang="ru-RU" sz="1050" b="0" kern="1200">
            <a:solidFill>
              <a:srgbClr val="BEFBFF"/>
            </a:solidFill>
            <a:latin typeface="+mn-lt"/>
            <a:ea typeface="+mn-ea"/>
            <a:cs typeface="+mn-cs"/>
          </a:endParaRPr>
        </a:p>
      </xdr:txBody>
    </xdr:sp>
    <xdr:clientData/>
  </xdr:twoCellAnchor>
  <xdr:twoCellAnchor>
    <xdr:from>
      <xdr:col>3</xdr:col>
      <xdr:colOff>15240</xdr:colOff>
      <xdr:row>2</xdr:row>
      <xdr:rowOff>38100</xdr:rowOff>
    </xdr:from>
    <xdr:to>
      <xdr:col>3</xdr:col>
      <xdr:colOff>397894</xdr:colOff>
      <xdr:row>4</xdr:row>
      <xdr:rowOff>70213</xdr:rowOff>
    </xdr:to>
    <xdr:grpSp>
      <xdr:nvGrpSpPr>
        <xdr:cNvPr id="74" name="Group 73">
          <a:extLst>
            <a:ext uri="{FF2B5EF4-FFF2-40B4-BE49-F238E27FC236}">
              <a16:creationId xmlns:a16="http://schemas.microsoft.com/office/drawing/2014/main" id="{9902F099-B9CC-45B9-8474-9ADB7F8DB99A}"/>
            </a:ext>
          </a:extLst>
        </xdr:cNvPr>
        <xdr:cNvGrpSpPr/>
      </xdr:nvGrpSpPr>
      <xdr:grpSpPr>
        <a:xfrm>
          <a:off x="1786890" y="419100"/>
          <a:ext cx="382654" cy="413113"/>
          <a:chOff x="259080" y="2584068"/>
          <a:chExt cx="995827" cy="1035432"/>
        </a:xfrm>
      </xdr:grpSpPr>
      <xdr:pic>
        <xdr:nvPicPr>
          <xdr:cNvPr id="75" name="Graphic 74" descr="Signal with solid fill">
            <a:extLst>
              <a:ext uri="{FF2B5EF4-FFF2-40B4-BE49-F238E27FC236}">
                <a16:creationId xmlns:a16="http://schemas.microsoft.com/office/drawing/2014/main" id="{7BD6DEB0-72F0-9050-283B-67DC60A02E4B}"/>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59080" y="2705100"/>
            <a:ext cx="914400" cy="914400"/>
          </a:xfrm>
          <a:prstGeom prst="rect">
            <a:avLst/>
          </a:prstGeom>
        </xdr:spPr>
      </xdr:pic>
      <xdr:pic>
        <xdr:nvPicPr>
          <xdr:cNvPr id="76" name="Graphic 75" descr="Back with solid fill">
            <a:extLst>
              <a:ext uri="{FF2B5EF4-FFF2-40B4-BE49-F238E27FC236}">
                <a16:creationId xmlns:a16="http://schemas.microsoft.com/office/drawing/2014/main" id="{E5D21B6B-802A-AAD6-59BB-97CC662B6DE3}"/>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rot="7316941">
            <a:off x="282739" y="2584068"/>
            <a:ext cx="972168" cy="972168"/>
          </a:xfrm>
          <a:prstGeom prst="rect">
            <a:avLst/>
          </a:prstGeom>
        </xdr:spPr>
      </xdr:pic>
      <xdr:pic>
        <xdr:nvPicPr>
          <xdr:cNvPr id="77" name="Graphic 76" descr="Flying Money with solid fill">
            <a:extLst>
              <a:ext uri="{FF2B5EF4-FFF2-40B4-BE49-F238E27FC236}">
                <a16:creationId xmlns:a16="http://schemas.microsoft.com/office/drawing/2014/main" id="{177B4073-2538-B609-541F-22B9D2F3EF0E}"/>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59080" y="2667001"/>
            <a:ext cx="525780" cy="525781"/>
          </a:xfrm>
          <a:prstGeom prst="rect">
            <a:avLst/>
          </a:prstGeom>
        </xdr:spPr>
      </xdr:pic>
    </xdr:grpSp>
    <xdr:clientData/>
  </xdr:twoCellAnchor>
  <xdr:twoCellAnchor>
    <xdr:from>
      <xdr:col>3</xdr:col>
      <xdr:colOff>361406</xdr:colOff>
      <xdr:row>2</xdr:row>
      <xdr:rowOff>78922</xdr:rowOff>
    </xdr:from>
    <xdr:to>
      <xdr:col>6</xdr:col>
      <xdr:colOff>403860</xdr:colOff>
      <xdr:row>4</xdr:row>
      <xdr:rowOff>70213</xdr:rowOff>
    </xdr:to>
    <xdr:sp macro="" textlink="">
      <xdr:nvSpPr>
        <xdr:cNvPr id="78" name="TextBox 77">
          <a:extLst>
            <a:ext uri="{FF2B5EF4-FFF2-40B4-BE49-F238E27FC236}">
              <a16:creationId xmlns:a16="http://schemas.microsoft.com/office/drawing/2014/main" id="{987E0202-168B-4669-A7F9-DC87279D8CAB}"/>
            </a:ext>
          </a:extLst>
        </xdr:cNvPr>
        <xdr:cNvSpPr txBox="1"/>
      </xdr:nvSpPr>
      <xdr:spPr>
        <a:xfrm>
          <a:off x="2190206" y="444682"/>
          <a:ext cx="1871254" cy="357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pl-PL" sz="1800" b="1">
              <a:solidFill>
                <a:srgbClr val="BFFAFF"/>
              </a:solidFill>
            </a:rPr>
            <a:t>Personal Finance</a:t>
          </a:r>
          <a:endParaRPr lang="ru-RU" sz="1800" b="1">
            <a:solidFill>
              <a:srgbClr val="BFFAFF"/>
            </a:solidFill>
          </a:endParaRPr>
        </a:p>
      </xdr:txBody>
    </xdr:sp>
    <xdr:clientData/>
  </xdr:twoCellAnchor>
  <xdr:twoCellAnchor>
    <xdr:from>
      <xdr:col>7</xdr:col>
      <xdr:colOff>474165</xdr:colOff>
      <xdr:row>6</xdr:row>
      <xdr:rowOff>99060</xdr:rowOff>
    </xdr:from>
    <xdr:to>
      <xdr:col>20</xdr:col>
      <xdr:colOff>325575</xdr:colOff>
      <xdr:row>19</xdr:row>
      <xdr:rowOff>144780</xdr:rowOff>
    </xdr:to>
    <xdr:sp macro="" textlink="">
      <xdr:nvSpPr>
        <xdr:cNvPr id="79" name="Rectangle: Rounded Corners 78">
          <a:extLst>
            <a:ext uri="{FF2B5EF4-FFF2-40B4-BE49-F238E27FC236}">
              <a16:creationId xmlns:a16="http://schemas.microsoft.com/office/drawing/2014/main" id="{59DD3A03-F2FA-494F-A147-9B07932BCF62}"/>
            </a:ext>
          </a:extLst>
        </xdr:cNvPr>
        <xdr:cNvSpPr/>
      </xdr:nvSpPr>
      <xdr:spPr>
        <a:xfrm>
          <a:off x="4741365" y="1196340"/>
          <a:ext cx="7776210" cy="2423160"/>
        </a:xfrm>
        <a:prstGeom prst="roundRect">
          <a:avLst>
            <a:gd name="adj" fmla="val 11200"/>
          </a:avLst>
        </a:prstGeom>
        <a:gradFill flip="none" rotWithShape="1">
          <a:gsLst>
            <a:gs pos="73000">
              <a:srgbClr val="011F33"/>
            </a:gs>
            <a:gs pos="0">
              <a:srgbClr val="002841"/>
            </a:gs>
          </a:gsLst>
          <a:path path="circle">
            <a:fillToRect r="100000" b="100000"/>
          </a:path>
          <a:tileRect l="-100000" t="-100000"/>
        </a:gradFill>
        <a:ln>
          <a:noFill/>
        </a:ln>
        <a:effectLst>
          <a:outerShdw blurRad="190500" dist="63500" dir="2700000" algn="tl" rotWithShape="0">
            <a:schemeClr val="tx1">
              <a:alpha val="80000"/>
            </a:scheme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7</xdr:col>
      <xdr:colOff>474165</xdr:colOff>
      <xdr:row>21</xdr:row>
      <xdr:rowOff>129540</xdr:rowOff>
    </xdr:from>
    <xdr:to>
      <xdr:col>20</xdr:col>
      <xdr:colOff>321765</xdr:colOff>
      <xdr:row>39</xdr:row>
      <xdr:rowOff>137160</xdr:rowOff>
    </xdr:to>
    <xdr:sp macro="" textlink="">
      <xdr:nvSpPr>
        <xdr:cNvPr id="80" name="Rectangle: Rounded Corners 79">
          <a:extLst>
            <a:ext uri="{FF2B5EF4-FFF2-40B4-BE49-F238E27FC236}">
              <a16:creationId xmlns:a16="http://schemas.microsoft.com/office/drawing/2014/main" id="{FF3FFBA8-DF09-4920-BFBB-47DB368702B2}"/>
            </a:ext>
          </a:extLst>
        </xdr:cNvPr>
        <xdr:cNvSpPr/>
      </xdr:nvSpPr>
      <xdr:spPr>
        <a:xfrm>
          <a:off x="4741365" y="3970020"/>
          <a:ext cx="7772400" cy="3299460"/>
        </a:xfrm>
        <a:prstGeom prst="roundRect">
          <a:avLst>
            <a:gd name="adj" fmla="val 8484"/>
          </a:avLst>
        </a:prstGeom>
        <a:gradFill flip="none" rotWithShape="1">
          <a:gsLst>
            <a:gs pos="87000">
              <a:srgbClr val="17274B"/>
            </a:gs>
            <a:gs pos="0">
              <a:srgbClr val="004679"/>
            </a:gs>
          </a:gsLst>
          <a:path path="circle">
            <a:fillToRect l="50000" t="-80000" r="50000" b="180000"/>
          </a:path>
          <a:tileRect/>
        </a:gradFill>
        <a:ln>
          <a:noFill/>
        </a:ln>
        <a:effectLst>
          <a:outerShdw blurRad="190500" dist="63500" dir="2700000" algn="tl" rotWithShape="0">
            <a:schemeClr val="tx1">
              <a:alpha val="80000"/>
            </a:scheme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7</xdr:col>
      <xdr:colOff>568737</xdr:colOff>
      <xdr:row>24</xdr:row>
      <xdr:rowOff>83820</xdr:rowOff>
    </xdr:from>
    <xdr:to>
      <xdr:col>20</xdr:col>
      <xdr:colOff>122967</xdr:colOff>
      <xdr:row>38</xdr:row>
      <xdr:rowOff>175260</xdr:rowOff>
    </xdr:to>
    <xdr:graphicFrame macro="">
      <xdr:nvGraphicFramePr>
        <xdr:cNvPr id="81" name="Chart 80">
          <a:extLst>
            <a:ext uri="{FF2B5EF4-FFF2-40B4-BE49-F238E27FC236}">
              <a16:creationId xmlns:a16="http://schemas.microsoft.com/office/drawing/2014/main" id="{280B17DB-D7C9-4FAB-81A7-26C58D7CE0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19</xdr:col>
      <xdr:colOff>233457</xdr:colOff>
      <xdr:row>21</xdr:row>
      <xdr:rowOff>160020</xdr:rowOff>
    </xdr:from>
    <xdr:to>
      <xdr:col>20</xdr:col>
      <xdr:colOff>263937</xdr:colOff>
      <xdr:row>24</xdr:row>
      <xdr:rowOff>68580</xdr:rowOff>
    </xdr:to>
    <xdr:graphicFrame macro="">
      <xdr:nvGraphicFramePr>
        <xdr:cNvPr id="82" name="Chart 81">
          <a:extLst>
            <a:ext uri="{FF2B5EF4-FFF2-40B4-BE49-F238E27FC236}">
              <a16:creationId xmlns:a16="http://schemas.microsoft.com/office/drawing/2014/main" id="{86E4B1DA-9728-43E0-A39A-3BDF785723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14</xdr:col>
      <xdr:colOff>248697</xdr:colOff>
      <xdr:row>21</xdr:row>
      <xdr:rowOff>152400</xdr:rowOff>
    </xdr:from>
    <xdr:to>
      <xdr:col>15</xdr:col>
      <xdr:colOff>279177</xdr:colOff>
      <xdr:row>24</xdr:row>
      <xdr:rowOff>60960</xdr:rowOff>
    </xdr:to>
    <xdr:graphicFrame macro="">
      <xdr:nvGraphicFramePr>
        <xdr:cNvPr id="83" name="Chart 82">
          <a:extLst>
            <a:ext uri="{FF2B5EF4-FFF2-40B4-BE49-F238E27FC236}">
              <a16:creationId xmlns:a16="http://schemas.microsoft.com/office/drawing/2014/main" id="{030904AB-1F5E-4360-974E-820BA0D18A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mc:AlternateContent xmlns:mc="http://schemas.openxmlformats.org/markup-compatibility/2006">
    <mc:Choice xmlns:a14="http://schemas.microsoft.com/office/drawing/2010/main" Requires="a14">
      <xdr:twoCellAnchor editAs="oneCell">
        <xdr:from>
          <xdr:col>19</xdr:col>
          <xdr:colOff>142875</xdr:colOff>
          <xdr:row>22</xdr:row>
          <xdr:rowOff>95250</xdr:rowOff>
        </xdr:from>
        <xdr:to>
          <xdr:col>20</xdr:col>
          <xdr:colOff>95250</xdr:colOff>
          <xdr:row>23</xdr:row>
          <xdr:rowOff>133350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3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171450</xdr:colOff>
          <xdr:row>22</xdr:row>
          <xdr:rowOff>95250</xdr:rowOff>
        </xdr:from>
        <xdr:to>
          <xdr:col>15</xdr:col>
          <xdr:colOff>123825</xdr:colOff>
          <xdr:row>23</xdr:row>
          <xdr:rowOff>133350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3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164877</xdr:colOff>
      <xdr:row>22</xdr:row>
      <xdr:rowOff>99060</xdr:rowOff>
    </xdr:from>
    <xdr:to>
      <xdr:col>14</xdr:col>
      <xdr:colOff>347757</xdr:colOff>
      <xdr:row>23</xdr:row>
      <xdr:rowOff>99060</xdr:rowOff>
    </xdr:to>
    <xdr:sp macro="" textlink="">
      <xdr:nvSpPr>
        <xdr:cNvPr id="84" name="Rectangle 83">
          <a:extLst>
            <a:ext uri="{FF2B5EF4-FFF2-40B4-BE49-F238E27FC236}">
              <a16:creationId xmlns:a16="http://schemas.microsoft.com/office/drawing/2014/main" id="{87531A0F-32E8-4F1D-8E0F-65AE040DFB50}"/>
            </a:ext>
          </a:extLst>
        </xdr:cNvPr>
        <xdr:cNvSpPr/>
      </xdr:nvSpPr>
      <xdr:spPr>
        <a:xfrm>
          <a:off x="8699277" y="4122420"/>
          <a:ext cx="182880" cy="182880"/>
        </a:xfrm>
        <a:prstGeom prst="rect">
          <a:avLst/>
        </a:prstGeom>
        <a:solidFill>
          <a:srgbClr val="083B6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19</xdr:col>
      <xdr:colOff>157257</xdr:colOff>
      <xdr:row>22</xdr:row>
      <xdr:rowOff>91440</xdr:rowOff>
    </xdr:from>
    <xdr:to>
      <xdr:col>19</xdr:col>
      <xdr:colOff>340137</xdr:colOff>
      <xdr:row>23</xdr:row>
      <xdr:rowOff>91440</xdr:rowOff>
    </xdr:to>
    <xdr:sp macro="" textlink="">
      <xdr:nvSpPr>
        <xdr:cNvPr id="85" name="Rectangle 84">
          <a:extLst>
            <a:ext uri="{FF2B5EF4-FFF2-40B4-BE49-F238E27FC236}">
              <a16:creationId xmlns:a16="http://schemas.microsoft.com/office/drawing/2014/main" id="{081ACE3A-A38D-4E6E-9717-ACAEAC5E66A4}"/>
            </a:ext>
          </a:extLst>
        </xdr:cNvPr>
        <xdr:cNvSpPr/>
      </xdr:nvSpPr>
      <xdr:spPr>
        <a:xfrm>
          <a:off x="11739657" y="4114800"/>
          <a:ext cx="182880" cy="182880"/>
        </a:xfrm>
        <a:prstGeom prst="rect">
          <a:avLst/>
        </a:prstGeom>
        <a:solidFill>
          <a:srgbClr val="132C5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8</xdr:col>
      <xdr:colOff>4857</xdr:colOff>
      <xdr:row>22</xdr:row>
      <xdr:rowOff>41606</xdr:rowOff>
    </xdr:from>
    <xdr:to>
      <xdr:col>10</xdr:col>
      <xdr:colOff>164877</xdr:colOff>
      <xdr:row>23</xdr:row>
      <xdr:rowOff>170222</xdr:rowOff>
    </xdr:to>
    <xdr:sp macro="" textlink="Processing!B17">
      <xdr:nvSpPr>
        <xdr:cNvPr id="86" name="TextBox 24">
          <a:extLst>
            <a:ext uri="{FF2B5EF4-FFF2-40B4-BE49-F238E27FC236}">
              <a16:creationId xmlns:a16="http://schemas.microsoft.com/office/drawing/2014/main" id="{C1A3323F-4421-452E-966A-13A39AF35B43}"/>
            </a:ext>
          </a:extLst>
        </xdr:cNvPr>
        <xdr:cNvSpPr txBox="1"/>
      </xdr:nvSpPr>
      <xdr:spPr>
        <a:xfrm>
          <a:off x="4881657" y="4064966"/>
          <a:ext cx="13792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1930036-CF20-4811-8FA5-2B7AE24A307A}" type="TxLink">
            <a:rPr lang="en-US" sz="1400" b="1" kern="1200">
              <a:solidFill>
                <a:schemeClr val="bg1"/>
              </a:solidFill>
              <a:latin typeface="+mn-lt"/>
              <a:ea typeface="+mn-ea"/>
              <a:cs typeface="+mn-cs"/>
            </a:rPr>
            <a:pPr marL="0" indent="0" algn="l" defTabSz="914400" rtl="0" eaLnBrk="1" latinLnBrk="0" hangingPunct="1"/>
            <a:t>Compare Costs</a:t>
          </a:fld>
          <a:endParaRPr lang="ru-RU" sz="1400" b="1" kern="1200">
            <a:solidFill>
              <a:schemeClr val="bg1"/>
            </a:solidFill>
            <a:latin typeface="+mn-lt"/>
            <a:ea typeface="+mn-ea"/>
            <a:cs typeface="+mn-cs"/>
          </a:endParaRPr>
        </a:p>
      </xdr:txBody>
    </xdr:sp>
    <xdr:clientData/>
  </xdr:twoCellAnchor>
  <xdr:twoCellAnchor>
    <xdr:from>
      <xdr:col>18</xdr:col>
      <xdr:colOff>336327</xdr:colOff>
      <xdr:row>22</xdr:row>
      <xdr:rowOff>56644</xdr:rowOff>
    </xdr:from>
    <xdr:to>
      <xdr:col>19</xdr:col>
      <xdr:colOff>378237</xdr:colOff>
      <xdr:row>23</xdr:row>
      <xdr:rowOff>153969</xdr:rowOff>
    </xdr:to>
    <xdr:sp macro="" textlink="Processing!D17">
      <xdr:nvSpPr>
        <xdr:cNvPr id="87" name="TextBox 24">
          <a:extLst>
            <a:ext uri="{FF2B5EF4-FFF2-40B4-BE49-F238E27FC236}">
              <a16:creationId xmlns:a16="http://schemas.microsoft.com/office/drawing/2014/main" id="{DA59B190-0E81-408A-8715-934379C1B05F}"/>
            </a:ext>
          </a:extLst>
        </xdr:cNvPr>
        <xdr:cNvSpPr txBox="1"/>
      </xdr:nvSpPr>
      <xdr:spPr>
        <a:xfrm>
          <a:off x="11309127" y="4080004"/>
          <a:ext cx="651510" cy="280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EA088D55-FB6C-4E3B-A8E7-443B4D869F73}" type="TxLink">
            <a:rPr lang="en-US" sz="1200" b="0" i="0" u="none" strike="noStrike" kern="1200">
              <a:solidFill>
                <a:schemeClr val="bg1"/>
              </a:solidFill>
              <a:latin typeface="Aptos Narrow"/>
              <a:ea typeface="+mn-ea"/>
              <a:cs typeface="+mn-cs"/>
            </a:rPr>
            <a:pPr marL="0" indent="0" algn="r" defTabSz="914400" rtl="0" eaLnBrk="1" latinLnBrk="0" hangingPunct="1"/>
            <a:t>Inflow</a:t>
          </a:fld>
          <a:endParaRPr lang="ru-RU" sz="1600" b="0" kern="1200">
            <a:solidFill>
              <a:schemeClr val="bg1"/>
            </a:solidFill>
            <a:latin typeface="+mn-lt"/>
            <a:ea typeface="+mn-ea"/>
            <a:cs typeface="+mn-cs"/>
          </a:endParaRPr>
        </a:p>
      </xdr:txBody>
    </xdr:sp>
    <xdr:clientData/>
  </xdr:twoCellAnchor>
  <xdr:twoCellAnchor>
    <xdr:from>
      <xdr:col>13</xdr:col>
      <xdr:colOff>469677</xdr:colOff>
      <xdr:row>22</xdr:row>
      <xdr:rowOff>56644</xdr:rowOff>
    </xdr:from>
    <xdr:to>
      <xdr:col>14</xdr:col>
      <xdr:colOff>408717</xdr:colOff>
      <xdr:row>23</xdr:row>
      <xdr:rowOff>153969</xdr:rowOff>
    </xdr:to>
    <xdr:sp macro="" textlink="Processing!E17">
      <xdr:nvSpPr>
        <xdr:cNvPr id="88" name="TextBox 24">
          <a:extLst>
            <a:ext uri="{FF2B5EF4-FFF2-40B4-BE49-F238E27FC236}">
              <a16:creationId xmlns:a16="http://schemas.microsoft.com/office/drawing/2014/main" id="{998F6815-EF52-4B6C-B6BD-3217098AF6B9}"/>
            </a:ext>
          </a:extLst>
        </xdr:cNvPr>
        <xdr:cNvSpPr txBox="1"/>
      </xdr:nvSpPr>
      <xdr:spPr>
        <a:xfrm>
          <a:off x="8394477" y="4080004"/>
          <a:ext cx="548640" cy="280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D614F166-3E12-48F3-934F-1A1F6CA2C6AE}" type="TxLink">
            <a:rPr lang="en-US" sz="1200" b="0" i="0" u="none" strike="noStrike" kern="1200">
              <a:solidFill>
                <a:schemeClr val="bg1"/>
              </a:solidFill>
              <a:latin typeface="Aptos Narrow"/>
              <a:ea typeface="+mn-ea"/>
              <a:cs typeface="+mn-cs"/>
            </a:rPr>
            <a:pPr marL="0" indent="0" algn="r" defTabSz="914400" rtl="0" eaLnBrk="1" latinLnBrk="0" hangingPunct="1"/>
            <a:t>Goals</a:t>
          </a:fld>
          <a:endParaRPr lang="ru-RU" sz="1600" b="0" kern="1200">
            <a:solidFill>
              <a:schemeClr val="bg1"/>
            </a:solidFill>
            <a:latin typeface="+mn-lt"/>
            <a:ea typeface="+mn-ea"/>
            <a:cs typeface="+mn-cs"/>
          </a:endParaRPr>
        </a:p>
      </xdr:txBody>
    </xdr:sp>
    <xdr:clientData/>
  </xdr:twoCellAnchor>
  <xdr:twoCellAnchor>
    <xdr:from>
      <xdr:col>16</xdr:col>
      <xdr:colOff>473487</xdr:colOff>
      <xdr:row>22</xdr:row>
      <xdr:rowOff>40998</xdr:rowOff>
    </xdr:from>
    <xdr:to>
      <xdr:col>18</xdr:col>
      <xdr:colOff>446817</xdr:colOff>
      <xdr:row>23</xdr:row>
      <xdr:rowOff>169614</xdr:rowOff>
    </xdr:to>
    <xdr:sp macro="" textlink="Processing!D31">
      <xdr:nvSpPr>
        <xdr:cNvPr id="89" name="TextBox 24">
          <a:extLst>
            <a:ext uri="{FF2B5EF4-FFF2-40B4-BE49-F238E27FC236}">
              <a16:creationId xmlns:a16="http://schemas.microsoft.com/office/drawing/2014/main" id="{80B5A86A-73EE-4E9C-A94A-91099BA9C54B}"/>
            </a:ext>
          </a:extLst>
        </xdr:cNvPr>
        <xdr:cNvSpPr txBox="1"/>
      </xdr:nvSpPr>
      <xdr:spPr>
        <a:xfrm>
          <a:off x="10227087" y="4064358"/>
          <a:ext cx="119253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A1F9FB3E-F48E-4012-BD1A-6FD771BF9472}" type="TxLink">
            <a:rPr lang="en-US" sz="1400" b="0" i="0" u="none" strike="noStrike" kern="1200">
              <a:solidFill>
                <a:srgbClr val="16BBC9"/>
              </a:solidFill>
              <a:latin typeface="Aptos Narrow"/>
              <a:ea typeface="+mn-ea"/>
              <a:cs typeface="+mn-cs"/>
            </a:rPr>
            <a:pPr marL="0" indent="0" algn="r" defTabSz="914400" rtl="0" eaLnBrk="1" latinLnBrk="0" hangingPunct="1"/>
            <a:t> $16,328 </a:t>
          </a:fld>
          <a:endParaRPr lang="ru-RU" sz="1800" b="0" kern="1200">
            <a:solidFill>
              <a:srgbClr val="16BBC9"/>
            </a:solidFill>
            <a:latin typeface="+mn-lt"/>
            <a:ea typeface="+mn-ea"/>
            <a:cs typeface="+mn-cs"/>
          </a:endParaRPr>
        </a:p>
      </xdr:txBody>
    </xdr:sp>
    <xdr:clientData/>
  </xdr:twoCellAnchor>
  <xdr:twoCellAnchor>
    <xdr:from>
      <xdr:col>10</xdr:col>
      <xdr:colOff>81057</xdr:colOff>
      <xdr:row>22</xdr:row>
      <xdr:rowOff>40998</xdr:rowOff>
    </xdr:from>
    <xdr:to>
      <xdr:col>11</xdr:col>
      <xdr:colOff>462057</xdr:colOff>
      <xdr:row>23</xdr:row>
      <xdr:rowOff>169614</xdr:rowOff>
    </xdr:to>
    <xdr:sp macro="" textlink="Processing!C30">
      <xdr:nvSpPr>
        <xdr:cNvPr id="90" name="TextBox 24">
          <a:extLst>
            <a:ext uri="{FF2B5EF4-FFF2-40B4-BE49-F238E27FC236}">
              <a16:creationId xmlns:a16="http://schemas.microsoft.com/office/drawing/2014/main" id="{0CD7A256-B236-4158-91D3-1816B73D2B1E}"/>
            </a:ext>
          </a:extLst>
        </xdr:cNvPr>
        <xdr:cNvSpPr txBox="1"/>
      </xdr:nvSpPr>
      <xdr:spPr>
        <a:xfrm>
          <a:off x="6177057" y="4064358"/>
          <a:ext cx="990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6E374DD-888C-47A4-ACEA-C9F4E3EE72F3}" type="TxLink">
            <a:rPr lang="en-US" sz="1400" b="0" i="0" u="none" strike="noStrike" kern="1200">
              <a:solidFill>
                <a:srgbClr val="29A3FF"/>
              </a:solidFill>
              <a:latin typeface="Aptos Narrow"/>
              <a:ea typeface="+mn-ea"/>
              <a:cs typeface="+mn-cs"/>
            </a:rPr>
            <a:pPr marL="0" indent="0" algn="l" defTabSz="914400" rtl="0" eaLnBrk="1" latinLnBrk="0" hangingPunct="1"/>
            <a:t> $13,400 </a:t>
          </a:fld>
          <a:endParaRPr lang="ru-RU" sz="1800" b="0" kern="1200">
            <a:solidFill>
              <a:srgbClr val="29A3FF"/>
            </a:solidFill>
            <a:latin typeface="+mn-lt"/>
            <a:ea typeface="+mn-ea"/>
            <a:cs typeface="+mn-cs"/>
          </a:endParaRPr>
        </a:p>
      </xdr:txBody>
    </xdr:sp>
    <xdr:clientData/>
  </xdr:twoCellAnchor>
  <xdr:twoCellAnchor>
    <xdr:from>
      <xdr:col>11</xdr:col>
      <xdr:colOff>583977</xdr:colOff>
      <xdr:row>22</xdr:row>
      <xdr:rowOff>40998</xdr:rowOff>
    </xdr:from>
    <xdr:to>
      <xdr:col>13</xdr:col>
      <xdr:colOff>465867</xdr:colOff>
      <xdr:row>23</xdr:row>
      <xdr:rowOff>169614</xdr:rowOff>
    </xdr:to>
    <xdr:sp macro="" textlink="Processing!E31">
      <xdr:nvSpPr>
        <xdr:cNvPr id="91" name="TextBox 24">
          <a:extLst>
            <a:ext uri="{FF2B5EF4-FFF2-40B4-BE49-F238E27FC236}">
              <a16:creationId xmlns:a16="http://schemas.microsoft.com/office/drawing/2014/main" id="{EC66E837-52E8-4EC5-B14C-88CDD7A99A08}"/>
            </a:ext>
          </a:extLst>
        </xdr:cNvPr>
        <xdr:cNvSpPr txBox="1"/>
      </xdr:nvSpPr>
      <xdr:spPr>
        <a:xfrm>
          <a:off x="7289577" y="4064358"/>
          <a:ext cx="110109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35C6536-70AD-4935-910D-D3C11E64DBC4}" type="TxLink">
            <a:rPr lang="en-US" sz="1400" b="0" i="0" u="none" strike="noStrike" kern="1200">
              <a:solidFill>
                <a:srgbClr val="01EFFA"/>
              </a:solidFill>
              <a:latin typeface="Aptos Narrow"/>
              <a:ea typeface="+mn-ea"/>
              <a:cs typeface="+mn-cs"/>
            </a:rPr>
            <a:pPr marL="0" indent="0" algn="r" defTabSz="914400" rtl="0" eaLnBrk="1" latinLnBrk="0" hangingPunct="1"/>
            <a:t> </a:t>
          </a:fld>
          <a:endParaRPr lang="ru-RU" sz="1800" b="0" kern="1200">
            <a:solidFill>
              <a:srgbClr val="01EFFA"/>
            </a:solidFill>
            <a:latin typeface="+mn-lt"/>
            <a:ea typeface="+mn-ea"/>
            <a:cs typeface="+mn-cs"/>
          </a:endParaRPr>
        </a:p>
      </xdr:txBody>
    </xdr:sp>
    <xdr:clientData/>
  </xdr:twoCellAnchor>
  <xdr:twoCellAnchor editAs="oneCell">
    <xdr:from>
      <xdr:col>8</xdr:col>
      <xdr:colOff>347757</xdr:colOff>
      <xdr:row>37</xdr:row>
      <xdr:rowOff>38100</xdr:rowOff>
    </xdr:from>
    <xdr:to>
      <xdr:col>20</xdr:col>
      <xdr:colOff>73437</xdr:colOff>
      <xdr:row>39</xdr:row>
      <xdr:rowOff>74676</xdr:rowOff>
    </xdr:to>
    <mc:AlternateContent xmlns:mc="http://schemas.openxmlformats.org/markup-compatibility/2006" xmlns:a14="http://schemas.microsoft.com/office/drawing/2010/main">
      <mc:Choice Requires="a14">
        <xdr:graphicFrame macro="">
          <xdr:nvGraphicFramePr>
            <xdr:cNvPr id="92" name="Month 11">
              <a:extLst>
                <a:ext uri="{FF2B5EF4-FFF2-40B4-BE49-F238E27FC236}">
                  <a16:creationId xmlns:a16="http://schemas.microsoft.com/office/drawing/2014/main" id="{DDC12090-3F48-4B37-B02F-D38E20ABD5B0}"/>
                </a:ext>
              </a:extLst>
            </xdr:cNvPr>
            <xdr:cNvGraphicFramePr/>
          </xdr:nvGraphicFramePr>
          <xdr:xfrm>
            <a:off x="0" y="0"/>
            <a:ext cx="0" cy="0"/>
          </xdr:xfrm>
          <a:graphic>
            <a:graphicData uri="http://schemas.microsoft.com/office/drawing/2010/slicer">
              <sle:slicer xmlns:sle="http://schemas.microsoft.com/office/drawing/2010/slicer" name="Month 11"/>
            </a:graphicData>
          </a:graphic>
        </xdr:graphicFrame>
      </mc:Choice>
      <mc:Fallback xmlns="">
        <xdr:sp macro="" textlink="">
          <xdr:nvSpPr>
            <xdr:cNvPr id="0" name=""/>
            <xdr:cNvSpPr>
              <a:spLocks noTextEdit="1"/>
            </xdr:cNvSpPr>
          </xdr:nvSpPr>
          <xdr:spPr>
            <a:xfrm>
              <a:off x="5224557" y="6804660"/>
              <a:ext cx="7040880" cy="40233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55065</xdr:colOff>
      <xdr:row>6</xdr:row>
      <xdr:rowOff>175260</xdr:rowOff>
    </xdr:from>
    <xdr:to>
      <xdr:col>9</xdr:col>
      <xdr:colOff>382725</xdr:colOff>
      <xdr:row>8</xdr:row>
      <xdr:rowOff>120996</xdr:rowOff>
    </xdr:to>
    <xdr:sp macro="" textlink="">
      <xdr:nvSpPr>
        <xdr:cNvPr id="93" name="TextBox 24">
          <a:extLst>
            <a:ext uri="{FF2B5EF4-FFF2-40B4-BE49-F238E27FC236}">
              <a16:creationId xmlns:a16="http://schemas.microsoft.com/office/drawing/2014/main" id="{FAB45E03-E6DB-46E4-8529-F892992586CD}"/>
            </a:ext>
          </a:extLst>
        </xdr:cNvPr>
        <xdr:cNvSpPr txBox="1"/>
      </xdr:nvSpPr>
      <xdr:spPr>
        <a:xfrm>
          <a:off x="4931865" y="1272540"/>
          <a:ext cx="937260" cy="311496"/>
        </a:xfrm>
        <a:prstGeom prst="rect">
          <a:avLst/>
        </a:prstGeom>
        <a:noFill/>
      </xdr:spPr>
      <xdr:txBody>
        <a:bodyPr wrap="square" rtlCol="0">
          <a:spAutoFit/>
        </a:bodyPr>
        <a:lstStyle/>
        <a:p>
          <a:pPr marL="0" indent="0" algn="l" defTabSz="914400" rtl="0" eaLnBrk="1" latinLnBrk="0" hangingPunct="1"/>
          <a:r>
            <a:rPr lang="en-US" sz="1400" b="1" kern="1200">
              <a:solidFill>
                <a:srgbClr val="66FFFF"/>
              </a:solidFill>
              <a:latin typeface="+mn-lt"/>
              <a:ea typeface="+mn-ea"/>
              <a:cs typeface="+mn-cs"/>
            </a:rPr>
            <a:t>Costs</a:t>
          </a:r>
        </a:p>
      </xdr:txBody>
    </xdr:sp>
    <xdr:clientData/>
  </xdr:twoCellAnchor>
  <xdr:twoCellAnchor>
    <xdr:from>
      <xdr:col>8</xdr:col>
      <xdr:colOff>420825</xdr:colOff>
      <xdr:row>7</xdr:row>
      <xdr:rowOff>30480</xdr:rowOff>
    </xdr:from>
    <xdr:to>
      <xdr:col>12</xdr:col>
      <xdr:colOff>268425</xdr:colOff>
      <xdr:row>19</xdr:row>
      <xdr:rowOff>121920</xdr:rowOff>
    </xdr:to>
    <xdr:graphicFrame macro="">
      <xdr:nvGraphicFramePr>
        <xdr:cNvPr id="94" name="Chart 93">
          <a:extLst>
            <a:ext uri="{FF2B5EF4-FFF2-40B4-BE49-F238E27FC236}">
              <a16:creationId xmlns:a16="http://schemas.microsoft.com/office/drawing/2014/main" id="{25143A3E-5411-4003-9FAD-CC25EE91F1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9</xdr:col>
      <xdr:colOff>359865</xdr:colOff>
      <xdr:row>10</xdr:row>
      <xdr:rowOff>30480</xdr:rowOff>
    </xdr:from>
    <xdr:to>
      <xdr:col>11</xdr:col>
      <xdr:colOff>329385</xdr:colOff>
      <xdr:row>16</xdr:row>
      <xdr:rowOff>121920</xdr:rowOff>
    </xdr:to>
    <xdr:sp macro="" textlink="">
      <xdr:nvSpPr>
        <xdr:cNvPr id="95" name="Oval 94">
          <a:extLst>
            <a:ext uri="{FF2B5EF4-FFF2-40B4-BE49-F238E27FC236}">
              <a16:creationId xmlns:a16="http://schemas.microsoft.com/office/drawing/2014/main" id="{45ECA701-B767-40C2-B22A-2F43AC158750}"/>
            </a:ext>
          </a:extLst>
        </xdr:cNvPr>
        <xdr:cNvSpPr/>
      </xdr:nvSpPr>
      <xdr:spPr>
        <a:xfrm>
          <a:off x="5846265" y="1859280"/>
          <a:ext cx="1188720" cy="1188720"/>
        </a:xfrm>
        <a:prstGeom prst="ellipse">
          <a:avLst/>
        </a:prstGeom>
        <a:gradFill>
          <a:gsLst>
            <a:gs pos="73000">
              <a:srgbClr val="011F33"/>
            </a:gs>
            <a:gs pos="0">
              <a:srgbClr val="002841"/>
            </a:gs>
          </a:gsLst>
          <a:path path="circle">
            <a:fillToRect r="100000" b="100000"/>
          </a:path>
        </a:gradFill>
        <a:ln>
          <a:noFill/>
        </a:ln>
        <a:effectLst>
          <a:outerShdw blurRad="190500" dist="25400" sx="105000" sy="105000" algn="ctr" rotWithShape="0">
            <a:srgbClr val="003258">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en-US" sz="1200" kern="1200">
            <a:solidFill>
              <a:srgbClr val="747FA4"/>
            </a:solidFill>
            <a:latin typeface="+mn-lt"/>
            <a:ea typeface="+mn-ea"/>
            <a:cs typeface="+mn-cs"/>
          </a:endParaRPr>
        </a:p>
        <a:p>
          <a:pPr marL="0" indent="0" algn="ctr" defTabSz="914400" rtl="0" eaLnBrk="1" latinLnBrk="0" hangingPunct="1"/>
          <a:endParaRPr lang="en-US" sz="1200" kern="1200">
            <a:solidFill>
              <a:srgbClr val="747FA4"/>
            </a:solidFill>
            <a:latin typeface="+mn-lt"/>
            <a:ea typeface="+mn-ea"/>
            <a:cs typeface="+mn-cs"/>
          </a:endParaRPr>
        </a:p>
        <a:p>
          <a:pPr marL="0" indent="0" algn="ctr" defTabSz="914400" rtl="0" eaLnBrk="1" latinLnBrk="0" hangingPunct="1"/>
          <a:r>
            <a:rPr lang="en-US" sz="1200" kern="1200">
              <a:solidFill>
                <a:srgbClr val="747FA4"/>
              </a:solidFill>
              <a:latin typeface="+mn-lt"/>
              <a:ea typeface="+mn-ea"/>
              <a:cs typeface="+mn-cs"/>
            </a:rPr>
            <a:t>Total</a:t>
          </a:r>
        </a:p>
      </xdr:txBody>
    </xdr:sp>
    <xdr:clientData/>
  </xdr:twoCellAnchor>
  <xdr:twoCellAnchor>
    <xdr:from>
      <xdr:col>9</xdr:col>
      <xdr:colOff>171905</xdr:colOff>
      <xdr:row>12</xdr:row>
      <xdr:rowOff>56802</xdr:rowOff>
    </xdr:from>
    <xdr:to>
      <xdr:col>11</xdr:col>
      <xdr:colOff>517345</xdr:colOff>
      <xdr:row>14</xdr:row>
      <xdr:rowOff>65119</xdr:rowOff>
    </xdr:to>
    <xdr:sp macro="" textlink="Processing!H24">
      <xdr:nvSpPr>
        <xdr:cNvPr id="96" name="TextBox 24">
          <a:extLst>
            <a:ext uri="{FF2B5EF4-FFF2-40B4-BE49-F238E27FC236}">
              <a16:creationId xmlns:a16="http://schemas.microsoft.com/office/drawing/2014/main" id="{E98963EE-2682-4F03-8D65-8ABEB7F231D9}"/>
            </a:ext>
          </a:extLst>
        </xdr:cNvPr>
        <xdr:cNvSpPr txBox="1"/>
      </xdr:nvSpPr>
      <xdr:spPr>
        <a:xfrm>
          <a:off x="5658305" y="2251362"/>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D55B2F7E-D3B6-41A9-AE36-D93EE32BF8C4}" type="TxLink">
            <a:rPr lang="en-US" sz="1800" b="1" i="0" u="none" strike="noStrike">
              <a:solidFill>
                <a:srgbClr val="66FFFF"/>
              </a:solidFill>
              <a:latin typeface="Aptos Narrow"/>
            </a:rPr>
            <a:pPr algn="ctr"/>
            <a:t> $13,403 </a:t>
          </a:fld>
          <a:endParaRPr lang="ru-RU" sz="1800" b="1">
            <a:solidFill>
              <a:srgbClr val="66FFFF"/>
            </a:solidFill>
          </a:endParaRPr>
        </a:p>
      </xdr:txBody>
    </xdr:sp>
    <xdr:clientData/>
  </xdr:twoCellAnchor>
  <xdr:twoCellAnchor>
    <xdr:from>
      <xdr:col>12</xdr:col>
      <xdr:colOff>593278</xdr:colOff>
      <xdr:row>8</xdr:row>
      <xdr:rowOff>129540</xdr:rowOff>
    </xdr:from>
    <xdr:to>
      <xdr:col>19</xdr:col>
      <xdr:colOff>24511</xdr:colOff>
      <xdr:row>18</xdr:row>
      <xdr:rowOff>102656</xdr:rowOff>
    </xdr:to>
    <xdr:grpSp>
      <xdr:nvGrpSpPr>
        <xdr:cNvPr id="97" name="Group 96">
          <a:extLst>
            <a:ext uri="{FF2B5EF4-FFF2-40B4-BE49-F238E27FC236}">
              <a16:creationId xmlns:a16="http://schemas.microsoft.com/office/drawing/2014/main" id="{AA80CE1A-AD61-4CEC-989D-86BC76409E02}"/>
            </a:ext>
          </a:extLst>
        </xdr:cNvPr>
        <xdr:cNvGrpSpPr/>
      </xdr:nvGrpSpPr>
      <xdr:grpSpPr>
        <a:xfrm>
          <a:off x="7679878" y="1653540"/>
          <a:ext cx="3565083" cy="1878116"/>
          <a:chOff x="7906753" y="1524000"/>
          <a:chExt cx="3698433" cy="1801916"/>
        </a:xfrm>
      </xdr:grpSpPr>
      <xdr:sp macro="" textlink="Processing!F18">
        <xdr:nvSpPr>
          <xdr:cNvPr id="98" name="TextBox 20">
            <a:extLst>
              <a:ext uri="{FF2B5EF4-FFF2-40B4-BE49-F238E27FC236}">
                <a16:creationId xmlns:a16="http://schemas.microsoft.com/office/drawing/2014/main" id="{950EC1C8-DF10-A01B-BEF3-BAC82021F1AC}"/>
              </a:ext>
            </a:extLst>
          </xdr:cNvPr>
          <xdr:cNvSpPr txBox="1"/>
        </xdr:nvSpPr>
        <xdr:spPr>
          <a:xfrm>
            <a:off x="8016240" y="1540034"/>
            <a:ext cx="840252" cy="238523"/>
          </a:xfrm>
          <a:prstGeom prst="rect">
            <a:avLst/>
          </a:prstGeom>
          <a:noFill/>
        </xdr:spPr>
        <xdr:txBody>
          <a:bodyPr wrap="square" rtlCol="0" anchor="ctr">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93C021E3-8ADE-4C57-BEA9-4F07BF3B69C3}" type="TxLink">
              <a:rPr lang="en-US" sz="1200" b="0" i="0" u="none" strike="noStrike">
                <a:solidFill>
                  <a:srgbClr val="747FA4"/>
                </a:solidFill>
                <a:latin typeface="Aptos Narrow"/>
              </a:rPr>
              <a:pPr/>
              <a:t>Housing</a:t>
            </a:fld>
            <a:endParaRPr lang="ru-RU" sz="2000" b="1">
              <a:solidFill>
                <a:srgbClr val="747FA4"/>
              </a:solidFill>
            </a:endParaRPr>
          </a:p>
        </xdr:txBody>
      </xdr:sp>
      <xdr:sp macro="" textlink="Processing!F19">
        <xdr:nvSpPr>
          <xdr:cNvPr id="99" name="TextBox 20">
            <a:extLst>
              <a:ext uri="{FF2B5EF4-FFF2-40B4-BE49-F238E27FC236}">
                <a16:creationId xmlns:a16="http://schemas.microsoft.com/office/drawing/2014/main" id="{B511E5C5-F074-F427-D391-E17045A8D617}"/>
              </a:ext>
            </a:extLst>
          </xdr:cNvPr>
          <xdr:cNvSpPr txBox="1"/>
        </xdr:nvSpPr>
        <xdr:spPr>
          <a:xfrm>
            <a:off x="8016240" y="1849506"/>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02374594-2436-401C-94C7-2F81CC6B23BA}" type="TxLink">
              <a:rPr lang="en-US" sz="1200" b="0" i="0" u="none" strike="noStrike">
                <a:solidFill>
                  <a:srgbClr val="747FA4"/>
                </a:solidFill>
                <a:latin typeface="Aptos Narrow"/>
              </a:rPr>
              <a:pPr/>
              <a:t>Food</a:t>
            </a:fld>
            <a:endParaRPr lang="ru-RU" sz="2000" b="1">
              <a:solidFill>
                <a:srgbClr val="747FA4"/>
              </a:solidFill>
            </a:endParaRPr>
          </a:p>
        </xdr:txBody>
      </xdr:sp>
      <xdr:sp macro="" textlink="Processing!F20">
        <xdr:nvSpPr>
          <xdr:cNvPr id="100" name="TextBox 20">
            <a:extLst>
              <a:ext uri="{FF2B5EF4-FFF2-40B4-BE49-F238E27FC236}">
                <a16:creationId xmlns:a16="http://schemas.microsoft.com/office/drawing/2014/main" id="{927668DB-B64A-44DA-CA2B-CD680366601D}"/>
              </a:ext>
            </a:extLst>
          </xdr:cNvPr>
          <xdr:cNvSpPr txBox="1"/>
        </xdr:nvSpPr>
        <xdr:spPr>
          <a:xfrm>
            <a:off x="8016240" y="2158978"/>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CBFB61BB-3FF0-4918-A01C-B112E83F730A}" type="TxLink">
              <a:rPr lang="en-US" sz="1200" b="0" i="0" u="none" strike="noStrike">
                <a:solidFill>
                  <a:srgbClr val="747FA4"/>
                </a:solidFill>
                <a:latin typeface="Aptos Narrow"/>
              </a:rPr>
              <a:pPr/>
              <a:t>Transport</a:t>
            </a:fld>
            <a:endParaRPr lang="ru-RU" sz="2000" b="1">
              <a:solidFill>
                <a:srgbClr val="747FA4"/>
              </a:solidFill>
            </a:endParaRPr>
          </a:p>
        </xdr:txBody>
      </xdr:sp>
      <xdr:sp macro="" textlink="Processing!F21">
        <xdr:nvSpPr>
          <xdr:cNvPr id="101" name="TextBox 20">
            <a:extLst>
              <a:ext uri="{FF2B5EF4-FFF2-40B4-BE49-F238E27FC236}">
                <a16:creationId xmlns:a16="http://schemas.microsoft.com/office/drawing/2014/main" id="{88287586-F20B-515F-B417-71957CAC3432}"/>
              </a:ext>
            </a:extLst>
          </xdr:cNvPr>
          <xdr:cNvSpPr txBox="1"/>
        </xdr:nvSpPr>
        <xdr:spPr>
          <a:xfrm>
            <a:off x="8016240" y="2468450"/>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E1DAF175-D099-45C4-A9F9-6E6153F9C67E}" type="TxLink">
              <a:rPr lang="en-US" sz="1200" b="0" i="0" u="none" strike="noStrike">
                <a:solidFill>
                  <a:srgbClr val="747FA4"/>
                </a:solidFill>
                <a:latin typeface="Aptos Narrow"/>
              </a:rPr>
              <a:pPr/>
              <a:t>Shopping</a:t>
            </a:fld>
            <a:endParaRPr lang="ru-RU" sz="2000" b="1">
              <a:solidFill>
                <a:srgbClr val="747FA4"/>
              </a:solidFill>
            </a:endParaRPr>
          </a:p>
        </xdr:txBody>
      </xdr:sp>
      <xdr:sp macro="" textlink="Processing!F22">
        <xdr:nvSpPr>
          <xdr:cNvPr id="102" name="TextBox 20">
            <a:extLst>
              <a:ext uri="{FF2B5EF4-FFF2-40B4-BE49-F238E27FC236}">
                <a16:creationId xmlns:a16="http://schemas.microsoft.com/office/drawing/2014/main" id="{EC24A885-33E5-1083-BB9C-4D851C5CFD1D}"/>
              </a:ext>
            </a:extLst>
          </xdr:cNvPr>
          <xdr:cNvSpPr txBox="1"/>
        </xdr:nvSpPr>
        <xdr:spPr>
          <a:xfrm>
            <a:off x="8016240" y="2777922"/>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647676ED-E43A-48A1-B119-BDFC5EE5E45F}" type="TxLink">
              <a:rPr lang="en-US" sz="1200" b="0" i="0" u="none" strike="noStrike">
                <a:solidFill>
                  <a:srgbClr val="747FA4"/>
                </a:solidFill>
                <a:latin typeface="Aptos Narrow"/>
              </a:rPr>
              <a:pPr/>
              <a:t>Gym</a:t>
            </a:fld>
            <a:endParaRPr lang="ru-RU" sz="2000" b="1">
              <a:solidFill>
                <a:srgbClr val="747FA4"/>
              </a:solidFill>
            </a:endParaRPr>
          </a:p>
        </xdr:txBody>
      </xdr:sp>
      <xdr:sp macro="" textlink="Processing!F23">
        <xdr:nvSpPr>
          <xdr:cNvPr id="103" name="TextBox 20">
            <a:extLst>
              <a:ext uri="{FF2B5EF4-FFF2-40B4-BE49-F238E27FC236}">
                <a16:creationId xmlns:a16="http://schemas.microsoft.com/office/drawing/2014/main" id="{47B8CCB0-4EF9-54E4-6B03-AC3F309A119D}"/>
              </a:ext>
            </a:extLst>
          </xdr:cNvPr>
          <xdr:cNvSpPr txBox="1"/>
        </xdr:nvSpPr>
        <xdr:spPr>
          <a:xfrm>
            <a:off x="8016240" y="3087393"/>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62604190-DC10-47E4-A38E-909C4507EB43}" type="TxLink">
              <a:rPr lang="en-US" sz="1200" b="0" i="0" u="none" strike="noStrike">
                <a:solidFill>
                  <a:srgbClr val="747FA4"/>
                </a:solidFill>
                <a:latin typeface="Aptos Narrow"/>
              </a:rPr>
              <a:pPr/>
              <a:t>Other</a:t>
            </a:fld>
            <a:endParaRPr lang="ru-RU" sz="2000" b="1">
              <a:solidFill>
                <a:srgbClr val="747FA4"/>
              </a:solidFill>
            </a:endParaRPr>
          </a:p>
        </xdr:txBody>
      </xdr:sp>
      <xdr:sp macro="" textlink="Processing!G18">
        <xdr:nvSpPr>
          <xdr:cNvPr id="104" name="TextBox 20">
            <a:extLst>
              <a:ext uri="{FF2B5EF4-FFF2-40B4-BE49-F238E27FC236}">
                <a16:creationId xmlns:a16="http://schemas.microsoft.com/office/drawing/2014/main" id="{DB4A9EED-83E9-BD53-9690-0A81BC273499}"/>
              </a:ext>
            </a:extLst>
          </xdr:cNvPr>
          <xdr:cNvSpPr txBox="1"/>
        </xdr:nvSpPr>
        <xdr:spPr>
          <a:xfrm>
            <a:off x="9530414" y="1540034"/>
            <a:ext cx="706344" cy="238523"/>
          </a:xfrm>
          <a:prstGeom prst="rect">
            <a:avLst/>
          </a:prstGeom>
          <a:noFill/>
        </xdr:spPr>
        <xdr:txBody>
          <a:bodyPr wrap="square" rtlCol="0" anchor="ctr">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E69409A-535D-4E9A-9C81-6C479AF377D0}" type="TxLink">
              <a:rPr lang="en-US" sz="1200" b="0" i="0" u="none" strike="noStrike">
                <a:solidFill>
                  <a:srgbClr val="747FA4"/>
                </a:solidFill>
                <a:latin typeface="Aptos Narrow"/>
              </a:rPr>
              <a:pPr algn="ctr"/>
              <a:t>29%</a:t>
            </a:fld>
            <a:endParaRPr lang="ru-RU" sz="1200" b="1">
              <a:solidFill>
                <a:srgbClr val="747FA4"/>
              </a:solidFill>
            </a:endParaRPr>
          </a:p>
        </xdr:txBody>
      </xdr:sp>
      <xdr:sp macro="" textlink="Processing!G19">
        <xdr:nvSpPr>
          <xdr:cNvPr id="105" name="TextBox 20">
            <a:extLst>
              <a:ext uri="{FF2B5EF4-FFF2-40B4-BE49-F238E27FC236}">
                <a16:creationId xmlns:a16="http://schemas.microsoft.com/office/drawing/2014/main" id="{7FD258C5-1C73-2500-FEB1-94235D08093C}"/>
              </a:ext>
            </a:extLst>
          </xdr:cNvPr>
          <xdr:cNvSpPr txBox="1"/>
        </xdr:nvSpPr>
        <xdr:spPr>
          <a:xfrm>
            <a:off x="9530414" y="1849506"/>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34E52C2B-4F04-4BC8-8285-1E8F26EDF092}" type="TxLink">
              <a:rPr lang="en-US" sz="1200" b="0" i="0" u="none" strike="noStrike">
                <a:solidFill>
                  <a:srgbClr val="747FA4"/>
                </a:solidFill>
                <a:latin typeface="Aptos Narrow"/>
              </a:rPr>
              <a:pPr algn="ctr"/>
              <a:t>17%</a:t>
            </a:fld>
            <a:endParaRPr lang="ru-RU" sz="1200" b="1">
              <a:solidFill>
                <a:srgbClr val="747FA4"/>
              </a:solidFill>
            </a:endParaRPr>
          </a:p>
        </xdr:txBody>
      </xdr:sp>
      <xdr:sp macro="" textlink="Processing!G20">
        <xdr:nvSpPr>
          <xdr:cNvPr id="106" name="TextBox 20">
            <a:extLst>
              <a:ext uri="{FF2B5EF4-FFF2-40B4-BE49-F238E27FC236}">
                <a16:creationId xmlns:a16="http://schemas.microsoft.com/office/drawing/2014/main" id="{9B572345-345E-138E-EE1A-C81CAB85D21D}"/>
              </a:ext>
            </a:extLst>
          </xdr:cNvPr>
          <xdr:cNvSpPr txBox="1"/>
        </xdr:nvSpPr>
        <xdr:spPr>
          <a:xfrm>
            <a:off x="9530414" y="2158978"/>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2ACDE7D7-322B-4DEE-84D9-7182052BDA9A}" type="TxLink">
              <a:rPr lang="en-US" sz="1200" b="0" i="0" u="none" strike="noStrike">
                <a:solidFill>
                  <a:srgbClr val="747FA4"/>
                </a:solidFill>
                <a:latin typeface="Aptos Narrow"/>
              </a:rPr>
              <a:pPr algn="ctr"/>
              <a:t>14%</a:t>
            </a:fld>
            <a:endParaRPr lang="ru-RU" sz="1200" b="1">
              <a:solidFill>
                <a:srgbClr val="747FA4"/>
              </a:solidFill>
            </a:endParaRPr>
          </a:p>
        </xdr:txBody>
      </xdr:sp>
      <xdr:sp macro="" textlink="Processing!G21">
        <xdr:nvSpPr>
          <xdr:cNvPr id="107" name="TextBox 20">
            <a:extLst>
              <a:ext uri="{FF2B5EF4-FFF2-40B4-BE49-F238E27FC236}">
                <a16:creationId xmlns:a16="http://schemas.microsoft.com/office/drawing/2014/main" id="{D1FE6E19-528B-09AC-E5B4-8FAADE7B56B9}"/>
              </a:ext>
            </a:extLst>
          </xdr:cNvPr>
          <xdr:cNvSpPr txBox="1"/>
        </xdr:nvSpPr>
        <xdr:spPr>
          <a:xfrm>
            <a:off x="9530414" y="2468450"/>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6786AD63-6AC4-4764-A661-717B8B5954FE}" type="TxLink">
              <a:rPr lang="en-US" sz="1200" b="0" i="0" u="none" strike="noStrike">
                <a:solidFill>
                  <a:srgbClr val="747FA4"/>
                </a:solidFill>
                <a:latin typeface="Aptos Narrow"/>
              </a:rPr>
              <a:pPr algn="ctr"/>
              <a:t>14%</a:t>
            </a:fld>
            <a:endParaRPr lang="ru-RU" sz="1200" b="1">
              <a:solidFill>
                <a:srgbClr val="747FA4"/>
              </a:solidFill>
            </a:endParaRPr>
          </a:p>
        </xdr:txBody>
      </xdr:sp>
      <xdr:sp macro="" textlink="Processing!G22">
        <xdr:nvSpPr>
          <xdr:cNvPr id="108" name="TextBox 20">
            <a:extLst>
              <a:ext uri="{FF2B5EF4-FFF2-40B4-BE49-F238E27FC236}">
                <a16:creationId xmlns:a16="http://schemas.microsoft.com/office/drawing/2014/main" id="{CC18D60B-6682-6E2B-4155-53E2D99DF6EC}"/>
              </a:ext>
            </a:extLst>
          </xdr:cNvPr>
          <xdr:cNvSpPr txBox="1"/>
        </xdr:nvSpPr>
        <xdr:spPr>
          <a:xfrm>
            <a:off x="9530414" y="2777922"/>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91F67F82-85E4-406C-A840-D9ED03A85EB0}" type="TxLink">
              <a:rPr lang="en-US" sz="1200" b="0" i="0" u="none" strike="noStrike">
                <a:solidFill>
                  <a:srgbClr val="747FA4"/>
                </a:solidFill>
                <a:latin typeface="Aptos Narrow"/>
              </a:rPr>
              <a:pPr algn="ctr"/>
              <a:t>20%</a:t>
            </a:fld>
            <a:endParaRPr lang="ru-RU" sz="1200" b="1">
              <a:solidFill>
                <a:srgbClr val="747FA4"/>
              </a:solidFill>
            </a:endParaRPr>
          </a:p>
        </xdr:txBody>
      </xdr:sp>
      <xdr:sp macro="" textlink="Processing!G23">
        <xdr:nvSpPr>
          <xdr:cNvPr id="109" name="TextBox 20">
            <a:extLst>
              <a:ext uri="{FF2B5EF4-FFF2-40B4-BE49-F238E27FC236}">
                <a16:creationId xmlns:a16="http://schemas.microsoft.com/office/drawing/2014/main" id="{32662C05-8DA4-CB33-DB0C-EC8A1471EB7F}"/>
              </a:ext>
            </a:extLst>
          </xdr:cNvPr>
          <xdr:cNvSpPr txBox="1"/>
        </xdr:nvSpPr>
        <xdr:spPr>
          <a:xfrm>
            <a:off x="9530414" y="3087393"/>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DD5D625-0F38-4714-AB96-272381A24DCC}" type="TxLink">
              <a:rPr lang="en-US" sz="1200" b="0" i="0" u="none" strike="noStrike">
                <a:solidFill>
                  <a:srgbClr val="747FA4"/>
                </a:solidFill>
                <a:latin typeface="Aptos Narrow"/>
              </a:rPr>
              <a:pPr algn="ctr"/>
              <a:t>6%</a:t>
            </a:fld>
            <a:endParaRPr lang="ru-RU" sz="1200" b="1">
              <a:solidFill>
                <a:srgbClr val="747FA4"/>
              </a:solidFill>
            </a:endParaRPr>
          </a:p>
        </xdr:txBody>
      </xdr:sp>
      <xdr:sp macro="" textlink="Processing!H18">
        <xdr:nvSpPr>
          <xdr:cNvPr id="110" name="TextBox 20">
            <a:extLst>
              <a:ext uri="{FF2B5EF4-FFF2-40B4-BE49-F238E27FC236}">
                <a16:creationId xmlns:a16="http://schemas.microsoft.com/office/drawing/2014/main" id="{9CC99761-DE8C-AD99-2543-472A181AFE64}"/>
              </a:ext>
            </a:extLst>
          </xdr:cNvPr>
          <xdr:cNvSpPr txBox="1"/>
        </xdr:nvSpPr>
        <xdr:spPr>
          <a:xfrm>
            <a:off x="10680911" y="1524000"/>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D9BBB96A-802E-4024-8D5F-9400F132B4BB}" type="TxLink">
              <a:rPr lang="en-US" sz="1200" b="0" i="0" u="none" strike="noStrike">
                <a:solidFill>
                  <a:srgbClr val="747FA4"/>
                </a:solidFill>
                <a:latin typeface="Aptos Narrow"/>
              </a:rPr>
              <a:pPr algn="r"/>
              <a:t> $3,918 </a:t>
            </a:fld>
            <a:endParaRPr lang="ru-RU" sz="2000" b="1">
              <a:solidFill>
                <a:srgbClr val="747FA4"/>
              </a:solidFill>
            </a:endParaRPr>
          </a:p>
        </xdr:txBody>
      </xdr:sp>
      <xdr:sp macro="" textlink="Processing!H19">
        <xdr:nvSpPr>
          <xdr:cNvPr id="111" name="TextBox 20">
            <a:extLst>
              <a:ext uri="{FF2B5EF4-FFF2-40B4-BE49-F238E27FC236}">
                <a16:creationId xmlns:a16="http://schemas.microsoft.com/office/drawing/2014/main" id="{39B71509-F778-B6AF-AAF5-C6AA9C3316F1}"/>
              </a:ext>
            </a:extLst>
          </xdr:cNvPr>
          <xdr:cNvSpPr txBox="1"/>
        </xdr:nvSpPr>
        <xdr:spPr>
          <a:xfrm>
            <a:off x="10680911" y="1836679"/>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652512F-F583-4434-AE98-8A37921324DA}" type="TxLink">
              <a:rPr lang="en-US" sz="1200" b="0" i="0" u="none" strike="noStrike">
                <a:solidFill>
                  <a:srgbClr val="747FA4"/>
                </a:solidFill>
                <a:latin typeface="Aptos Narrow"/>
              </a:rPr>
              <a:pPr algn="r"/>
              <a:t> $2,298 </a:t>
            </a:fld>
            <a:endParaRPr lang="ru-RU" sz="2000" b="1">
              <a:solidFill>
                <a:srgbClr val="747FA4"/>
              </a:solidFill>
            </a:endParaRPr>
          </a:p>
        </xdr:txBody>
      </xdr:sp>
      <xdr:sp macro="" textlink="Processing!H20">
        <xdr:nvSpPr>
          <xdr:cNvPr id="112" name="TextBox 20">
            <a:extLst>
              <a:ext uri="{FF2B5EF4-FFF2-40B4-BE49-F238E27FC236}">
                <a16:creationId xmlns:a16="http://schemas.microsoft.com/office/drawing/2014/main" id="{896A7CC9-B6B2-A643-2266-71395D2EB162}"/>
              </a:ext>
            </a:extLst>
          </xdr:cNvPr>
          <xdr:cNvSpPr txBox="1"/>
        </xdr:nvSpPr>
        <xdr:spPr>
          <a:xfrm>
            <a:off x="10680911" y="2149358"/>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A425FD72-2FC3-4FDA-98A4-56CD7883CB52}" type="TxLink">
              <a:rPr lang="en-US" sz="1200" b="0" i="0" u="none" strike="noStrike">
                <a:solidFill>
                  <a:srgbClr val="747FA4"/>
                </a:solidFill>
                <a:latin typeface="Aptos Narrow"/>
              </a:rPr>
              <a:pPr algn="r"/>
              <a:t> $1,891 </a:t>
            </a:fld>
            <a:endParaRPr lang="ru-RU" sz="2000" b="1">
              <a:solidFill>
                <a:srgbClr val="747FA4"/>
              </a:solidFill>
            </a:endParaRPr>
          </a:p>
        </xdr:txBody>
      </xdr:sp>
      <xdr:sp macro="" textlink="Processing!H21">
        <xdr:nvSpPr>
          <xdr:cNvPr id="113" name="TextBox 20">
            <a:extLst>
              <a:ext uri="{FF2B5EF4-FFF2-40B4-BE49-F238E27FC236}">
                <a16:creationId xmlns:a16="http://schemas.microsoft.com/office/drawing/2014/main" id="{997C0D2D-80A5-405B-4C27-CA16610BA313}"/>
              </a:ext>
            </a:extLst>
          </xdr:cNvPr>
          <xdr:cNvSpPr txBox="1"/>
        </xdr:nvSpPr>
        <xdr:spPr>
          <a:xfrm>
            <a:off x="10680911" y="2462037"/>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96BF011B-FCE3-4AF1-8458-1B84DEA0E1ED}" type="TxLink">
              <a:rPr lang="en-US" sz="1200" b="0" i="0" u="none" strike="noStrike">
                <a:solidFill>
                  <a:srgbClr val="747FA4"/>
                </a:solidFill>
                <a:latin typeface="Aptos Narrow"/>
              </a:rPr>
              <a:pPr algn="r"/>
              <a:t> $1,828 </a:t>
            </a:fld>
            <a:endParaRPr lang="ru-RU" sz="2000" b="1">
              <a:solidFill>
                <a:srgbClr val="747FA4"/>
              </a:solidFill>
            </a:endParaRPr>
          </a:p>
        </xdr:txBody>
      </xdr:sp>
      <xdr:sp macro="" textlink="Processing!H22">
        <xdr:nvSpPr>
          <xdr:cNvPr id="114" name="TextBox 20">
            <a:extLst>
              <a:ext uri="{FF2B5EF4-FFF2-40B4-BE49-F238E27FC236}">
                <a16:creationId xmlns:a16="http://schemas.microsoft.com/office/drawing/2014/main" id="{692F99ED-15D7-DFDE-38B0-FD322DCA36F7}"/>
              </a:ext>
            </a:extLst>
          </xdr:cNvPr>
          <xdr:cNvSpPr txBox="1"/>
        </xdr:nvSpPr>
        <xdr:spPr>
          <a:xfrm>
            <a:off x="10680911" y="2774716"/>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FF93326-BF86-4A3B-8DAB-CBD3D6DF7EA7}" type="TxLink">
              <a:rPr lang="en-US" sz="1200" b="0" i="0" u="none" strike="noStrike">
                <a:solidFill>
                  <a:srgbClr val="747FA4"/>
                </a:solidFill>
                <a:latin typeface="Aptos Narrow"/>
              </a:rPr>
              <a:pPr algn="r"/>
              <a:t> $2,663 </a:t>
            </a:fld>
            <a:endParaRPr lang="ru-RU" sz="2000" b="1">
              <a:solidFill>
                <a:srgbClr val="747FA4"/>
              </a:solidFill>
            </a:endParaRPr>
          </a:p>
        </xdr:txBody>
      </xdr:sp>
      <xdr:sp macro="" textlink="Processing!H23">
        <xdr:nvSpPr>
          <xdr:cNvPr id="115" name="TextBox 20">
            <a:extLst>
              <a:ext uri="{FF2B5EF4-FFF2-40B4-BE49-F238E27FC236}">
                <a16:creationId xmlns:a16="http://schemas.microsoft.com/office/drawing/2014/main" id="{8A28FDC2-B4B0-C05D-0658-385754BAD149}"/>
              </a:ext>
            </a:extLst>
          </xdr:cNvPr>
          <xdr:cNvSpPr txBox="1"/>
        </xdr:nvSpPr>
        <xdr:spPr>
          <a:xfrm>
            <a:off x="10680911" y="3087393"/>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8BD668B5-DB97-4F00-BE5C-8AD71BB8ABD5}" type="TxLink">
              <a:rPr lang="en-US" sz="1200" b="0" i="0" u="none" strike="noStrike">
                <a:solidFill>
                  <a:srgbClr val="747FA4"/>
                </a:solidFill>
                <a:latin typeface="Aptos Narrow"/>
              </a:rPr>
              <a:pPr algn="r"/>
              <a:t> $805 </a:t>
            </a:fld>
            <a:endParaRPr lang="ru-RU" sz="2000" b="1">
              <a:solidFill>
                <a:srgbClr val="747FA4"/>
              </a:solidFill>
            </a:endParaRPr>
          </a:p>
        </xdr:txBody>
      </xdr:sp>
      <xdr:sp macro="" textlink="">
        <xdr:nvSpPr>
          <xdr:cNvPr id="116" name="Oval 115">
            <a:extLst>
              <a:ext uri="{FF2B5EF4-FFF2-40B4-BE49-F238E27FC236}">
                <a16:creationId xmlns:a16="http://schemas.microsoft.com/office/drawing/2014/main" id="{2767C065-A7E2-C576-0015-96B33D175D32}"/>
              </a:ext>
            </a:extLst>
          </xdr:cNvPr>
          <xdr:cNvSpPr/>
        </xdr:nvSpPr>
        <xdr:spPr>
          <a:xfrm>
            <a:off x="7906753" y="1622846"/>
            <a:ext cx="73152" cy="72608"/>
          </a:xfrm>
          <a:prstGeom prst="ellipse">
            <a:avLst/>
          </a:prstGeom>
          <a:solidFill>
            <a:srgbClr val="183F66"/>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17" name="Oval 116">
            <a:extLst>
              <a:ext uri="{FF2B5EF4-FFF2-40B4-BE49-F238E27FC236}">
                <a16:creationId xmlns:a16="http://schemas.microsoft.com/office/drawing/2014/main" id="{A5A5AFAB-2E6F-3A5A-7D4A-B5B2AEDE7905}"/>
              </a:ext>
            </a:extLst>
          </xdr:cNvPr>
          <xdr:cNvSpPr/>
        </xdr:nvSpPr>
        <xdr:spPr>
          <a:xfrm>
            <a:off x="7906753" y="1937639"/>
            <a:ext cx="73152" cy="72607"/>
          </a:xfrm>
          <a:prstGeom prst="ellipse">
            <a:avLst/>
          </a:prstGeom>
          <a:solidFill>
            <a:srgbClr val="16BBC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18" name="Oval 117">
            <a:extLst>
              <a:ext uri="{FF2B5EF4-FFF2-40B4-BE49-F238E27FC236}">
                <a16:creationId xmlns:a16="http://schemas.microsoft.com/office/drawing/2014/main" id="{AA5A0E9C-FA17-1B12-748D-C639F22B2B12}"/>
              </a:ext>
            </a:extLst>
          </xdr:cNvPr>
          <xdr:cNvSpPr/>
        </xdr:nvSpPr>
        <xdr:spPr>
          <a:xfrm>
            <a:off x="7906753" y="2252431"/>
            <a:ext cx="73152" cy="73152"/>
          </a:xfrm>
          <a:prstGeom prst="ellipse">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19" name="Oval 118">
            <a:extLst>
              <a:ext uri="{FF2B5EF4-FFF2-40B4-BE49-F238E27FC236}">
                <a16:creationId xmlns:a16="http://schemas.microsoft.com/office/drawing/2014/main" id="{64474CF1-9E46-346A-A239-3C941B91A843}"/>
              </a:ext>
            </a:extLst>
          </xdr:cNvPr>
          <xdr:cNvSpPr/>
        </xdr:nvSpPr>
        <xdr:spPr>
          <a:xfrm>
            <a:off x="7906753" y="2567768"/>
            <a:ext cx="73152" cy="73152"/>
          </a:xfrm>
          <a:prstGeom prst="ellipse">
            <a:avLst/>
          </a:prstGeom>
          <a:solidFill>
            <a:srgbClr val="01EF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20" name="Oval 119">
            <a:extLst>
              <a:ext uri="{FF2B5EF4-FFF2-40B4-BE49-F238E27FC236}">
                <a16:creationId xmlns:a16="http://schemas.microsoft.com/office/drawing/2014/main" id="{02FFED3B-415C-97A7-1070-7E45A7648A2B}"/>
              </a:ext>
            </a:extLst>
          </xdr:cNvPr>
          <xdr:cNvSpPr/>
        </xdr:nvSpPr>
        <xdr:spPr>
          <a:xfrm>
            <a:off x="7906753" y="2883105"/>
            <a:ext cx="73152" cy="73152"/>
          </a:xfrm>
          <a:prstGeom prst="ellipse">
            <a:avLst/>
          </a:prstGeom>
          <a:solidFill>
            <a:srgbClr val="5882B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21" name="Oval 120">
            <a:extLst>
              <a:ext uri="{FF2B5EF4-FFF2-40B4-BE49-F238E27FC236}">
                <a16:creationId xmlns:a16="http://schemas.microsoft.com/office/drawing/2014/main" id="{828E323C-C141-2859-7D4E-89360D38B267}"/>
              </a:ext>
            </a:extLst>
          </xdr:cNvPr>
          <xdr:cNvSpPr/>
        </xdr:nvSpPr>
        <xdr:spPr>
          <a:xfrm>
            <a:off x="7906753" y="3198444"/>
            <a:ext cx="73152" cy="73152"/>
          </a:xfrm>
          <a:prstGeom prst="ellipse">
            <a:avLst/>
          </a:prstGeom>
          <a:solidFill>
            <a:srgbClr val="747FA4"/>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17</xdr:col>
      <xdr:colOff>367485</xdr:colOff>
      <xdr:row>6</xdr:row>
      <xdr:rowOff>175260</xdr:rowOff>
    </xdr:from>
    <xdr:to>
      <xdr:col>19</xdr:col>
      <xdr:colOff>85545</xdr:colOff>
      <xdr:row>8</xdr:row>
      <xdr:rowOff>120996</xdr:rowOff>
    </xdr:to>
    <xdr:sp macro="" textlink="Processing!C30">
      <xdr:nvSpPr>
        <xdr:cNvPr id="122" name="TextBox 24">
          <a:extLst>
            <a:ext uri="{FF2B5EF4-FFF2-40B4-BE49-F238E27FC236}">
              <a16:creationId xmlns:a16="http://schemas.microsoft.com/office/drawing/2014/main" id="{EAF83BCE-14F3-41C4-8693-3394C9256288}"/>
            </a:ext>
          </a:extLst>
        </xdr:cNvPr>
        <xdr:cNvSpPr txBox="1"/>
      </xdr:nvSpPr>
      <xdr:spPr>
        <a:xfrm>
          <a:off x="10730685" y="1272540"/>
          <a:ext cx="937260" cy="311496"/>
        </a:xfrm>
        <a:prstGeom prst="rect">
          <a:avLst/>
        </a:prstGeom>
        <a:noFill/>
      </xdr:spPr>
      <xdr:txBody>
        <a:bodyPr wrap="square" rtlCol="0">
          <a:spAutoFit/>
        </a:bodyPr>
        <a:lstStyle/>
        <a:p>
          <a:pPr marL="0" indent="0" algn="r" defTabSz="914400" rtl="0" eaLnBrk="1" latinLnBrk="0" hangingPunct="1"/>
          <a:fld id="{208CB614-A681-4079-AB95-ACB465C72971}" type="TxLink">
            <a:rPr lang="en-US" sz="1400" b="1" i="0" u="none" strike="noStrike" kern="1200">
              <a:solidFill>
                <a:srgbClr val="66FFFF"/>
              </a:solidFill>
              <a:latin typeface="+mn-lt"/>
              <a:ea typeface="+mn-ea"/>
              <a:cs typeface="+mn-cs"/>
            </a:rPr>
            <a:pPr marL="0" indent="0" algn="r" defTabSz="914400" rtl="0" eaLnBrk="1" latinLnBrk="0" hangingPunct="1"/>
            <a:t> $13,400 </a:t>
          </a:fld>
          <a:endParaRPr lang="en-US" sz="1400" b="1" i="0" u="none" strike="noStrike" kern="1200">
            <a:solidFill>
              <a:srgbClr val="66FFFF"/>
            </a:solidFill>
            <a:latin typeface="+mn-lt"/>
            <a:ea typeface="+mn-ea"/>
            <a:cs typeface="+mn-cs"/>
          </a:endParaRPr>
        </a:p>
      </xdr:txBody>
    </xdr:sp>
    <xdr:clientData/>
  </xdr:twoCellAnchor>
  <xdr:twoCellAnchor>
    <xdr:from>
      <xdr:col>22</xdr:col>
      <xdr:colOff>212160</xdr:colOff>
      <xdr:row>1</xdr:row>
      <xdr:rowOff>0</xdr:rowOff>
    </xdr:from>
    <xdr:to>
      <xdr:col>22</xdr:col>
      <xdr:colOff>486480</xdr:colOff>
      <xdr:row>2</xdr:row>
      <xdr:rowOff>91440</xdr:rowOff>
    </xdr:to>
    <xdr:pic>
      <xdr:nvPicPr>
        <xdr:cNvPr id="124" name="Graphic 123" descr="Partial sun with solid fill">
          <a:hlinkClick xmlns:r="http://schemas.openxmlformats.org/officeDocument/2006/relationships" r:id="rId27"/>
          <a:extLst>
            <a:ext uri="{FF2B5EF4-FFF2-40B4-BE49-F238E27FC236}">
              <a16:creationId xmlns:a16="http://schemas.microsoft.com/office/drawing/2014/main" id="{EBD13B52-2BDE-EFD8-22CD-39ECEB8E3D84}"/>
            </a:ext>
          </a:extLst>
        </xdr:cNvPr>
        <xdr:cNvPicPr>
          <a:picLocks noChangeAspect="1"/>
        </xdr:cNvPicPr>
      </xdr:nvPicPr>
      <xdr:blipFill>
        <a:blip xmlns:r="http://schemas.openxmlformats.org/officeDocument/2006/relationships" r:embed="rId28">
          <a:extLst>
            <a:ext uri="{96DAC541-7B7A-43D3-8B79-37D633B846F1}">
              <asvg:svgBlip xmlns:asvg="http://schemas.microsoft.com/office/drawing/2016/SVG/main" r:embed="rId29"/>
            </a:ext>
          </a:extLst>
        </a:blip>
        <a:stretch>
          <a:fillRect/>
        </a:stretch>
      </xdr:blipFill>
      <xdr:spPr>
        <a:xfrm>
          <a:off x="13623360" y="182880"/>
          <a:ext cx="274320" cy="274320"/>
        </a:xfrm>
        <a:prstGeom prst="rect">
          <a:avLst/>
        </a:prstGeom>
      </xdr:spPr>
    </xdr:pic>
    <xdr:clientData/>
  </xdr:twoCellAnchor>
  <xdr:twoCellAnchor>
    <xdr:from>
      <xdr:col>21</xdr:col>
      <xdr:colOff>426720</xdr:colOff>
      <xdr:row>1</xdr:row>
      <xdr:rowOff>0</xdr:rowOff>
    </xdr:from>
    <xdr:to>
      <xdr:col>22</xdr:col>
      <xdr:colOff>91440</xdr:colOff>
      <xdr:row>2</xdr:row>
      <xdr:rowOff>91440</xdr:rowOff>
    </xdr:to>
    <xdr:pic>
      <xdr:nvPicPr>
        <xdr:cNvPr id="125" name="Graphic 124" descr="Moon with solid fill">
          <a:extLst>
            <a:ext uri="{FF2B5EF4-FFF2-40B4-BE49-F238E27FC236}">
              <a16:creationId xmlns:a16="http://schemas.microsoft.com/office/drawing/2014/main" id="{BF9C706B-BEAD-38B1-E894-DCC8D66EC244}"/>
            </a:ext>
          </a:extLst>
        </xdr:cNvPr>
        <xdr:cNvPicPr>
          <a:picLocks noChangeAspect="1"/>
        </xdr:cNvPicPr>
      </xdr:nvPicPr>
      <xdr:blipFill>
        <a:blip xmlns:r="http://schemas.openxmlformats.org/officeDocument/2006/relationships" r:embed="rId30">
          <a:extLst>
            <a:ext uri="{96DAC541-7B7A-43D3-8B79-37D633B846F1}">
              <asvg:svgBlip xmlns:asvg="http://schemas.microsoft.com/office/drawing/2016/SVG/main" r:embed="rId31"/>
            </a:ext>
          </a:extLst>
        </a:blip>
        <a:stretch>
          <a:fillRect/>
        </a:stretch>
      </xdr:blipFill>
      <xdr:spPr>
        <a:xfrm>
          <a:off x="13228320" y="182880"/>
          <a:ext cx="274320" cy="274320"/>
        </a:xfrm>
        <a:prstGeom prst="rect">
          <a:avLst/>
        </a:prstGeom>
      </xdr:spPr>
    </xdr:pic>
    <xdr:clientData/>
  </xdr:twoCellAnchor>
  <xdr:twoCellAnchor>
    <xdr:from>
      <xdr:col>22</xdr:col>
      <xdr:colOff>607200</xdr:colOff>
      <xdr:row>1</xdr:row>
      <xdr:rowOff>0</xdr:rowOff>
    </xdr:from>
    <xdr:to>
      <xdr:col>23</xdr:col>
      <xdr:colOff>271920</xdr:colOff>
      <xdr:row>2</xdr:row>
      <xdr:rowOff>91440</xdr:rowOff>
    </xdr:to>
    <xdr:pic>
      <xdr:nvPicPr>
        <xdr:cNvPr id="126" name="Graphic 125" descr="Sun with solid fill">
          <a:hlinkClick xmlns:r="http://schemas.openxmlformats.org/officeDocument/2006/relationships" r:id="rId32"/>
          <a:extLst>
            <a:ext uri="{FF2B5EF4-FFF2-40B4-BE49-F238E27FC236}">
              <a16:creationId xmlns:a16="http://schemas.microsoft.com/office/drawing/2014/main" id="{D4F37845-4E8D-893B-41CF-297EFF67F2E7}"/>
            </a:ext>
          </a:extLst>
        </xdr:cNvPr>
        <xdr:cNvPicPr>
          <a:picLocks noChangeAspect="1"/>
        </xdr:cNvPicPr>
      </xdr:nvPicPr>
      <xdr:blipFill>
        <a:blip xmlns:r="http://schemas.openxmlformats.org/officeDocument/2006/relationships" r:embed="rId33">
          <a:extLst>
            <a:ext uri="{96DAC541-7B7A-43D3-8B79-37D633B846F1}">
              <asvg:svgBlip xmlns:asvg="http://schemas.microsoft.com/office/drawing/2016/SVG/main" r:embed="rId34"/>
            </a:ext>
          </a:extLst>
        </a:blip>
        <a:stretch>
          <a:fillRect/>
        </a:stretch>
      </xdr:blipFill>
      <xdr:spPr>
        <a:xfrm>
          <a:off x="14018400" y="182880"/>
          <a:ext cx="274320" cy="2743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23</xdr:col>
      <xdr:colOff>373380</xdr:colOff>
      <xdr:row>44</xdr:row>
      <xdr:rowOff>121920</xdr:rowOff>
    </xdr:to>
    <xdr:sp macro="" textlink="">
      <xdr:nvSpPr>
        <xdr:cNvPr id="2" name="Rectangle 1">
          <a:extLst>
            <a:ext uri="{FF2B5EF4-FFF2-40B4-BE49-F238E27FC236}">
              <a16:creationId xmlns:a16="http://schemas.microsoft.com/office/drawing/2014/main" id="{9F1E6278-D783-45DE-BA8D-689AA369DC29}"/>
            </a:ext>
          </a:extLst>
        </xdr:cNvPr>
        <xdr:cNvSpPr/>
      </xdr:nvSpPr>
      <xdr:spPr>
        <a:xfrm>
          <a:off x="0" y="0"/>
          <a:ext cx="14394180" cy="8168640"/>
        </a:xfrm>
        <a:prstGeom prst="rect">
          <a:avLst/>
        </a:prstGeom>
        <a:gradFill flip="none" rotWithShape="1">
          <a:gsLst>
            <a:gs pos="100000">
              <a:srgbClr val="01182C"/>
            </a:gs>
            <a:gs pos="40000">
              <a:srgbClr val="001F34"/>
            </a:gs>
            <a:gs pos="0">
              <a:srgbClr val="004679"/>
            </a:gs>
          </a:gsLst>
          <a:path path="circle">
            <a:fillToRect r="100000" b="100000"/>
          </a:path>
          <a:tileRect l="-100000" t="-100000"/>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184605</xdr:colOff>
      <xdr:row>1</xdr:row>
      <xdr:rowOff>45720</xdr:rowOff>
    </xdr:from>
    <xdr:to>
      <xdr:col>21</xdr:col>
      <xdr:colOff>32205</xdr:colOff>
      <xdr:row>41</xdr:row>
      <xdr:rowOff>45720</xdr:rowOff>
    </xdr:to>
    <xdr:sp macro="" textlink="">
      <xdr:nvSpPr>
        <xdr:cNvPr id="3" name="Rectangle: Rounded Corners 2">
          <a:extLst>
            <a:ext uri="{FF2B5EF4-FFF2-40B4-BE49-F238E27FC236}">
              <a16:creationId xmlns:a16="http://schemas.microsoft.com/office/drawing/2014/main" id="{5413BA80-C504-4512-87E6-328678D84647}"/>
            </a:ext>
          </a:extLst>
        </xdr:cNvPr>
        <xdr:cNvSpPr/>
      </xdr:nvSpPr>
      <xdr:spPr>
        <a:xfrm>
          <a:off x="1403805" y="228600"/>
          <a:ext cx="11430000" cy="7315200"/>
        </a:xfrm>
        <a:prstGeom prst="roundRect">
          <a:avLst>
            <a:gd name="adj" fmla="val 4725"/>
          </a:avLst>
        </a:prstGeom>
        <a:gradFill flip="none" rotWithShape="1">
          <a:gsLst>
            <a:gs pos="0">
              <a:srgbClr val="002A42"/>
            </a:gs>
            <a:gs pos="99000">
              <a:srgbClr val="01182C"/>
            </a:gs>
          </a:gsLst>
          <a:path path="circle">
            <a:fillToRect r="100000" b="100000"/>
          </a:path>
          <a:tileRect l="-100000" t="-100000"/>
        </a:gradFill>
        <a:ln w="9525">
          <a:gradFill flip="none" rotWithShape="1">
            <a:gsLst>
              <a:gs pos="100000">
                <a:srgbClr val="00EED7"/>
              </a:gs>
              <a:gs pos="53100">
                <a:srgbClr val="004679"/>
              </a:gs>
              <a:gs pos="0">
                <a:srgbClr val="29A3FF"/>
              </a:gs>
            </a:gsLst>
            <a:lin ang="2700000" scaled="1"/>
            <a:tileRect/>
          </a:gradFill>
        </a:ln>
        <a:effectLst>
          <a:outerShdw blurRad="698500" dist="190500" dir="9600000" algn="br" rotWithShape="0">
            <a:srgbClr val="0081E2">
              <a:alpha val="48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483870</xdr:colOff>
      <xdr:row>6</xdr:row>
      <xdr:rowOff>106680</xdr:rowOff>
    </xdr:from>
    <xdr:to>
      <xdr:col>7</xdr:col>
      <xdr:colOff>179070</xdr:colOff>
      <xdr:row>29</xdr:row>
      <xdr:rowOff>106680</xdr:rowOff>
    </xdr:to>
    <xdr:sp macro="" textlink="">
      <xdr:nvSpPr>
        <xdr:cNvPr id="4" name="Rectangle: Rounded Corners 3">
          <a:extLst>
            <a:ext uri="{FF2B5EF4-FFF2-40B4-BE49-F238E27FC236}">
              <a16:creationId xmlns:a16="http://schemas.microsoft.com/office/drawing/2014/main" id="{F9970AF6-A95D-4B45-B628-00C2EEEAB045}"/>
            </a:ext>
          </a:extLst>
        </xdr:cNvPr>
        <xdr:cNvSpPr/>
      </xdr:nvSpPr>
      <xdr:spPr>
        <a:xfrm>
          <a:off x="1703070" y="1203960"/>
          <a:ext cx="2743200" cy="4206240"/>
        </a:xfrm>
        <a:prstGeom prst="roundRect">
          <a:avLst>
            <a:gd name="adj" fmla="val 9762"/>
          </a:avLst>
        </a:prstGeom>
        <a:gradFill flip="none" rotWithShape="1">
          <a:gsLst>
            <a:gs pos="100000">
              <a:srgbClr val="011F33"/>
            </a:gs>
            <a:gs pos="6500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489585</xdr:colOff>
      <xdr:row>31</xdr:row>
      <xdr:rowOff>38100</xdr:rowOff>
    </xdr:from>
    <xdr:to>
      <xdr:col>7</xdr:col>
      <xdr:colOff>188595</xdr:colOff>
      <xdr:row>39</xdr:row>
      <xdr:rowOff>175260</xdr:rowOff>
    </xdr:to>
    <xdr:sp macro="" textlink="">
      <xdr:nvSpPr>
        <xdr:cNvPr id="7" name="Rectangle: Rounded Corners 6">
          <a:extLst>
            <a:ext uri="{FF2B5EF4-FFF2-40B4-BE49-F238E27FC236}">
              <a16:creationId xmlns:a16="http://schemas.microsoft.com/office/drawing/2014/main" id="{BF392AD8-9050-456A-8ED5-12195E49AEB3}"/>
            </a:ext>
          </a:extLst>
        </xdr:cNvPr>
        <xdr:cNvSpPr/>
      </xdr:nvSpPr>
      <xdr:spPr>
        <a:xfrm>
          <a:off x="1708785" y="5707380"/>
          <a:ext cx="2747010" cy="1600200"/>
        </a:xfrm>
        <a:prstGeom prst="roundRect">
          <a:avLst>
            <a:gd name="adj" fmla="val 14041"/>
          </a:avLst>
        </a:prstGeom>
        <a:gradFill flip="none" rotWithShape="1">
          <a:gsLst>
            <a:gs pos="29000">
              <a:srgbClr val="011F33"/>
            </a:gs>
            <a:gs pos="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483870</xdr:colOff>
      <xdr:row>6</xdr:row>
      <xdr:rowOff>99060</xdr:rowOff>
    </xdr:from>
    <xdr:to>
      <xdr:col>7</xdr:col>
      <xdr:colOff>179070</xdr:colOff>
      <xdr:row>18</xdr:row>
      <xdr:rowOff>99060</xdr:rowOff>
    </xdr:to>
    <xdr:sp macro="" textlink="">
      <xdr:nvSpPr>
        <xdr:cNvPr id="8" name="Rectangle: Rounded Corners 7">
          <a:extLst>
            <a:ext uri="{FF2B5EF4-FFF2-40B4-BE49-F238E27FC236}">
              <a16:creationId xmlns:a16="http://schemas.microsoft.com/office/drawing/2014/main" id="{C42388B0-0CA2-4112-81D0-C23229FCE09B}"/>
            </a:ext>
          </a:extLst>
        </xdr:cNvPr>
        <xdr:cNvSpPr/>
      </xdr:nvSpPr>
      <xdr:spPr>
        <a:xfrm>
          <a:off x="1703070" y="1196340"/>
          <a:ext cx="2743200" cy="2194560"/>
        </a:xfrm>
        <a:prstGeom prst="roundRect">
          <a:avLst>
            <a:gd name="adj" fmla="val 12153"/>
          </a:avLst>
        </a:prstGeom>
        <a:gradFill flip="none" rotWithShape="1">
          <a:gsLst>
            <a:gs pos="0">
              <a:srgbClr val="004679"/>
            </a:gs>
            <a:gs pos="100000">
              <a:srgbClr val="181C3B"/>
            </a:gs>
          </a:gsLst>
          <a:path path="circle">
            <a:fillToRect l="50000" t="-80000" r="50000" b="180000"/>
          </a:path>
          <a:tileRect/>
        </a:gradFill>
        <a:ln>
          <a:noFill/>
        </a:ln>
        <a:effectLst>
          <a:outerShdw blurRad="317500" dist="127000" dir="5400000" sx="103000" sy="103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3</xdr:col>
      <xdr:colOff>103517</xdr:colOff>
      <xdr:row>20</xdr:row>
      <xdr:rowOff>126665</xdr:rowOff>
    </xdr:from>
    <xdr:to>
      <xdr:col>7</xdr:col>
      <xdr:colOff>2875</xdr:colOff>
      <xdr:row>21</xdr:row>
      <xdr:rowOff>71801</xdr:rowOff>
    </xdr:to>
    <xdr:sp macro="" textlink="">
      <xdr:nvSpPr>
        <xdr:cNvPr id="9" name="Rectangle: Rounded Corners 8">
          <a:extLst>
            <a:ext uri="{FF2B5EF4-FFF2-40B4-BE49-F238E27FC236}">
              <a16:creationId xmlns:a16="http://schemas.microsoft.com/office/drawing/2014/main" id="{BDE98977-CA6A-4A9B-B368-09CF6B358B54}"/>
            </a:ext>
          </a:extLst>
        </xdr:cNvPr>
        <xdr:cNvSpPr/>
      </xdr:nvSpPr>
      <xdr:spPr>
        <a:xfrm>
          <a:off x="1932317" y="3784265"/>
          <a:ext cx="2337758" cy="128016"/>
        </a:xfrm>
        <a:prstGeom prst="roundRect">
          <a:avLst>
            <a:gd name="adj" fmla="val 50000"/>
          </a:avLst>
        </a:prstGeom>
        <a:solidFill>
          <a:srgbClr val="003258"/>
        </a:solidFill>
        <a:ln>
          <a:noFill/>
        </a:ln>
        <a:effectLst>
          <a:innerShdw blurRad="38100">
            <a:prstClr val="black"/>
          </a:inn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243840</xdr:colOff>
      <xdr:row>11</xdr:row>
      <xdr:rowOff>136946</xdr:rowOff>
    </xdr:from>
    <xdr:to>
      <xdr:col>7</xdr:col>
      <xdr:colOff>412569</xdr:colOff>
      <xdr:row>19</xdr:row>
      <xdr:rowOff>53126</xdr:rowOff>
    </xdr:to>
    <xdr:graphicFrame macro="">
      <xdr:nvGraphicFramePr>
        <xdr:cNvPr id="10" name="Chart 9">
          <a:extLst>
            <a:ext uri="{FF2B5EF4-FFF2-40B4-BE49-F238E27FC236}">
              <a16:creationId xmlns:a16="http://schemas.microsoft.com/office/drawing/2014/main" id="{040AD0A3-278B-4254-A741-4788D634EE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248798</xdr:colOff>
      <xdr:row>7</xdr:row>
      <xdr:rowOff>98437</xdr:rowOff>
    </xdr:from>
    <xdr:to>
      <xdr:col>6</xdr:col>
      <xdr:colOff>584720</xdr:colOff>
      <xdr:row>9</xdr:row>
      <xdr:rowOff>73946</xdr:rowOff>
    </xdr:to>
    <xdr:grpSp>
      <xdr:nvGrpSpPr>
        <xdr:cNvPr id="11" name="Group 10">
          <a:extLst>
            <a:ext uri="{FF2B5EF4-FFF2-40B4-BE49-F238E27FC236}">
              <a16:creationId xmlns:a16="http://schemas.microsoft.com/office/drawing/2014/main" id="{1D4592F4-0898-4810-BBFD-C454D29CFBD0}"/>
            </a:ext>
          </a:extLst>
        </xdr:cNvPr>
        <xdr:cNvGrpSpPr/>
      </xdr:nvGrpSpPr>
      <xdr:grpSpPr>
        <a:xfrm>
          <a:off x="3792098" y="1431937"/>
          <a:ext cx="335922" cy="356509"/>
          <a:chOff x="8070843" y="2683351"/>
          <a:chExt cx="238257" cy="242052"/>
        </a:xfrm>
        <a:effectLst>
          <a:outerShdw blurRad="50800" dist="38100" dir="2700000" algn="tl" rotWithShape="0">
            <a:prstClr val="black">
              <a:alpha val="40000"/>
            </a:prstClr>
          </a:outerShdw>
        </a:effectLst>
      </xdr:grpSpPr>
      <xdr:sp macro="" textlink="">
        <xdr:nvSpPr>
          <xdr:cNvPr id="12" name="Rectangle: Rounded Corners 11">
            <a:extLst>
              <a:ext uri="{FF2B5EF4-FFF2-40B4-BE49-F238E27FC236}">
                <a16:creationId xmlns:a16="http://schemas.microsoft.com/office/drawing/2014/main" id="{87C5BE1F-BEC8-8443-72C9-9F06CB54E8AA}"/>
              </a:ext>
            </a:extLst>
          </xdr:cNvPr>
          <xdr:cNvSpPr/>
        </xdr:nvSpPr>
        <xdr:spPr>
          <a:xfrm>
            <a:off x="8070843" y="2683351"/>
            <a:ext cx="238257" cy="216598"/>
          </a:xfrm>
          <a:prstGeom prst="roundRect">
            <a:avLst>
              <a:gd name="adj" fmla="val 32193"/>
            </a:avLst>
          </a:prstGeom>
          <a:solidFill>
            <a:srgbClr val="BF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pic>
        <xdr:nvPicPr>
          <xdr:cNvPr id="13" name="Graphic 4" descr="User Crown Male outline">
            <a:extLst>
              <a:ext uri="{FF2B5EF4-FFF2-40B4-BE49-F238E27FC236}">
                <a16:creationId xmlns:a16="http://schemas.microsoft.com/office/drawing/2014/main" id="{13B0A06C-BB22-AACB-71F5-8C81372EBE5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086867" y="2719193"/>
            <a:ext cx="206209" cy="206210"/>
          </a:xfrm>
          <a:prstGeom prst="rect">
            <a:avLst/>
          </a:prstGeom>
        </xdr:spPr>
      </xdr:pic>
    </xdr:grpSp>
    <xdr:clientData/>
  </xdr:twoCellAnchor>
  <xdr:twoCellAnchor>
    <xdr:from>
      <xdr:col>3</xdr:col>
      <xdr:colOff>85998</xdr:colOff>
      <xdr:row>9</xdr:row>
      <xdr:rowOff>97862</xdr:rowOff>
    </xdr:from>
    <xdr:to>
      <xdr:col>3</xdr:col>
      <xdr:colOff>429964</xdr:colOff>
      <xdr:row>10</xdr:row>
      <xdr:rowOff>115629</xdr:rowOff>
    </xdr:to>
    <xdr:grpSp>
      <xdr:nvGrpSpPr>
        <xdr:cNvPr id="14" name="Group 13">
          <a:extLst>
            <a:ext uri="{FF2B5EF4-FFF2-40B4-BE49-F238E27FC236}">
              <a16:creationId xmlns:a16="http://schemas.microsoft.com/office/drawing/2014/main" id="{0C4B2116-DEAB-49AB-A9EE-ED1284C534D1}"/>
            </a:ext>
          </a:extLst>
        </xdr:cNvPr>
        <xdr:cNvGrpSpPr/>
      </xdr:nvGrpSpPr>
      <xdr:grpSpPr>
        <a:xfrm>
          <a:off x="1857648" y="1812362"/>
          <a:ext cx="343966" cy="208267"/>
          <a:chOff x="7172325" y="2779395"/>
          <a:chExt cx="228600" cy="133350"/>
        </a:xfrm>
        <a:effectLst>
          <a:outerShdw blurRad="50800" dist="38100" dir="2700000" algn="tl" rotWithShape="0">
            <a:prstClr val="black">
              <a:alpha val="40000"/>
            </a:prstClr>
          </a:outerShdw>
        </a:effectLst>
      </xdr:grpSpPr>
      <xdr:sp macro="" textlink="">
        <xdr:nvSpPr>
          <xdr:cNvPr id="15" name="Rectangle: Rounded Corners 14">
            <a:extLst>
              <a:ext uri="{FF2B5EF4-FFF2-40B4-BE49-F238E27FC236}">
                <a16:creationId xmlns:a16="http://schemas.microsoft.com/office/drawing/2014/main" id="{E939D19F-8C54-DA66-F3C6-8116D65BA440}"/>
              </a:ext>
            </a:extLst>
          </xdr:cNvPr>
          <xdr:cNvSpPr/>
        </xdr:nvSpPr>
        <xdr:spPr>
          <a:xfrm>
            <a:off x="7172325" y="2779395"/>
            <a:ext cx="228600" cy="133350"/>
          </a:xfrm>
          <a:prstGeom prst="roundRect">
            <a:avLst>
              <a:gd name="adj" fmla="val 10952"/>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6" name="Rectangle 15">
            <a:extLst>
              <a:ext uri="{FF2B5EF4-FFF2-40B4-BE49-F238E27FC236}">
                <a16:creationId xmlns:a16="http://schemas.microsoft.com/office/drawing/2014/main" id="{EA14840A-907E-EFB6-1B5B-82F662C2EC8F}"/>
              </a:ext>
            </a:extLst>
          </xdr:cNvPr>
          <xdr:cNvSpPr/>
        </xdr:nvSpPr>
        <xdr:spPr>
          <a:xfrm>
            <a:off x="7172325" y="2802282"/>
            <a:ext cx="228600" cy="27432"/>
          </a:xfrm>
          <a:prstGeom prst="rect">
            <a:avLst/>
          </a:prstGeom>
          <a:solidFill>
            <a:srgbClr val="01010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7" name="Rectangle 16">
            <a:extLst>
              <a:ext uri="{FF2B5EF4-FFF2-40B4-BE49-F238E27FC236}">
                <a16:creationId xmlns:a16="http://schemas.microsoft.com/office/drawing/2014/main" id="{01EE7BB3-A4AF-EBE5-86C0-B381F532CA1F}"/>
              </a:ext>
            </a:extLst>
          </xdr:cNvPr>
          <xdr:cNvSpPr/>
        </xdr:nvSpPr>
        <xdr:spPr>
          <a:xfrm>
            <a:off x="7197090" y="2877075"/>
            <a:ext cx="91440"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8" name="Rectangle 17">
            <a:extLst>
              <a:ext uri="{FF2B5EF4-FFF2-40B4-BE49-F238E27FC236}">
                <a16:creationId xmlns:a16="http://schemas.microsoft.com/office/drawing/2014/main" id="{6639FB84-FF29-329C-F23D-E670EEC48FE6}"/>
              </a:ext>
            </a:extLst>
          </xdr:cNvPr>
          <xdr:cNvSpPr/>
        </xdr:nvSpPr>
        <xdr:spPr>
          <a:xfrm>
            <a:off x="7197090" y="2855977"/>
            <a:ext cx="54864"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9" name="Rectangle 18">
            <a:extLst>
              <a:ext uri="{FF2B5EF4-FFF2-40B4-BE49-F238E27FC236}">
                <a16:creationId xmlns:a16="http://schemas.microsoft.com/office/drawing/2014/main" id="{4AA4590E-20AF-54BC-B854-9E083F65BA17}"/>
              </a:ext>
            </a:extLst>
          </xdr:cNvPr>
          <xdr:cNvSpPr/>
        </xdr:nvSpPr>
        <xdr:spPr>
          <a:xfrm>
            <a:off x="7261098" y="2855977"/>
            <a:ext cx="27432"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0" name="Rectangle: Rounded Corners 19">
            <a:extLst>
              <a:ext uri="{FF2B5EF4-FFF2-40B4-BE49-F238E27FC236}">
                <a16:creationId xmlns:a16="http://schemas.microsoft.com/office/drawing/2014/main" id="{6CAF925B-35AE-6F7C-2419-6C74BACACBBC}"/>
              </a:ext>
            </a:extLst>
          </xdr:cNvPr>
          <xdr:cNvSpPr/>
        </xdr:nvSpPr>
        <xdr:spPr>
          <a:xfrm>
            <a:off x="7330249" y="2849643"/>
            <a:ext cx="45720" cy="27432"/>
          </a:xfrm>
          <a:prstGeom prst="roundRect">
            <a:avLst>
              <a:gd name="adj" fmla="val 16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1" name="Rectangle 20">
            <a:extLst>
              <a:ext uri="{FF2B5EF4-FFF2-40B4-BE49-F238E27FC236}">
                <a16:creationId xmlns:a16="http://schemas.microsoft.com/office/drawing/2014/main" id="{5D3E8182-9B1B-B38C-9CB9-4AA20238B82F}"/>
              </a:ext>
            </a:extLst>
          </xdr:cNvPr>
          <xdr:cNvSpPr/>
        </xdr:nvSpPr>
        <xdr:spPr>
          <a:xfrm rot="5400000">
            <a:off x="7325677" y="2858787"/>
            <a:ext cx="45720" cy="9144"/>
          </a:xfrm>
          <a:prstGeom prst="rect">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grpSp>
    <xdr:clientData/>
  </xdr:twoCellAnchor>
  <xdr:twoCellAnchor>
    <xdr:from>
      <xdr:col>3</xdr:col>
      <xdr:colOff>489858</xdr:colOff>
      <xdr:row>9</xdr:row>
      <xdr:rowOff>99362</xdr:rowOff>
    </xdr:from>
    <xdr:to>
      <xdr:col>6</xdr:col>
      <xdr:colOff>225698</xdr:colOff>
      <xdr:row>10</xdr:row>
      <xdr:rowOff>162703</xdr:rowOff>
    </xdr:to>
    <xdr:sp macro="" textlink="">
      <xdr:nvSpPr>
        <xdr:cNvPr id="22" name="TextBox 19">
          <a:extLst>
            <a:ext uri="{FF2B5EF4-FFF2-40B4-BE49-F238E27FC236}">
              <a16:creationId xmlns:a16="http://schemas.microsoft.com/office/drawing/2014/main" id="{89C5968E-D7A4-452C-BF05-3D44FF2C3427}"/>
            </a:ext>
          </a:extLst>
        </xdr:cNvPr>
        <xdr:cNvSpPr txBox="1"/>
      </xdr:nvSpPr>
      <xdr:spPr>
        <a:xfrm>
          <a:off x="2318658" y="1745282"/>
          <a:ext cx="1564640" cy="24622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sz="1000" b="1">
              <a:solidFill>
                <a:schemeClr val="bg1"/>
              </a:solidFill>
            </a:rPr>
            <a:t>**** **** **** ****</a:t>
          </a:r>
          <a:endParaRPr lang="ru-RU" sz="1000" b="1">
            <a:solidFill>
              <a:schemeClr val="bg1"/>
            </a:solidFill>
          </a:endParaRPr>
        </a:p>
      </xdr:txBody>
    </xdr:sp>
    <xdr:clientData/>
  </xdr:twoCellAnchor>
  <xdr:twoCellAnchor>
    <xdr:from>
      <xdr:col>2</xdr:col>
      <xdr:colOff>550818</xdr:colOff>
      <xdr:row>11</xdr:row>
      <xdr:rowOff>106680</xdr:rowOff>
    </xdr:from>
    <xdr:to>
      <xdr:col>5</xdr:col>
      <xdr:colOff>286658</xdr:colOff>
      <xdr:row>13</xdr:row>
      <xdr:rowOff>114997</xdr:rowOff>
    </xdr:to>
    <xdr:sp macro="" textlink="Processing!C14">
      <xdr:nvSpPr>
        <xdr:cNvPr id="23" name="TextBox 20">
          <a:extLst>
            <a:ext uri="{FF2B5EF4-FFF2-40B4-BE49-F238E27FC236}">
              <a16:creationId xmlns:a16="http://schemas.microsoft.com/office/drawing/2014/main" id="{F020D101-DB04-4F2B-B18D-7B2218FE2341}"/>
            </a:ext>
          </a:extLst>
        </xdr:cNvPr>
        <xdr:cNvSpPr txBox="1"/>
      </xdr:nvSpPr>
      <xdr:spPr>
        <a:xfrm>
          <a:off x="1770018" y="2118360"/>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9D240E-20A5-43E1-BC99-314F3E19AAA6}" type="TxLink">
            <a:rPr lang="en-US" sz="1800" b="1" i="0" u="none" strike="noStrike" kern="1200">
              <a:solidFill>
                <a:schemeClr val="bg1"/>
              </a:solidFill>
              <a:latin typeface="+mn-lt"/>
              <a:ea typeface="+mn-ea"/>
              <a:cs typeface="+mn-cs"/>
            </a:rPr>
            <a:pPr marL="0" indent="0" algn="l" defTabSz="914400" rtl="0" eaLnBrk="1" latinLnBrk="0" hangingPunct="1"/>
            <a:t> $29,728 </a:t>
          </a:fld>
          <a:endParaRPr lang="ru-RU" sz="1800" b="1" kern="1200">
            <a:solidFill>
              <a:schemeClr val="bg1"/>
            </a:solidFill>
            <a:latin typeface="+mn-lt"/>
            <a:ea typeface="+mn-ea"/>
            <a:cs typeface="+mn-cs"/>
          </a:endParaRPr>
        </a:p>
      </xdr:txBody>
    </xdr:sp>
    <xdr:clientData/>
  </xdr:twoCellAnchor>
  <xdr:twoCellAnchor>
    <xdr:from>
      <xdr:col>3</xdr:col>
      <xdr:colOff>20393</xdr:colOff>
      <xdr:row>13</xdr:row>
      <xdr:rowOff>56878</xdr:rowOff>
    </xdr:from>
    <xdr:to>
      <xdr:col>4</xdr:col>
      <xdr:colOff>428898</xdr:colOff>
      <xdr:row>14</xdr:row>
      <xdr:rowOff>122870</xdr:rowOff>
    </xdr:to>
    <xdr:sp macro="" textlink="">
      <xdr:nvSpPr>
        <xdr:cNvPr id="24" name="TextBox 21">
          <a:extLst>
            <a:ext uri="{FF2B5EF4-FFF2-40B4-BE49-F238E27FC236}">
              <a16:creationId xmlns:a16="http://schemas.microsoft.com/office/drawing/2014/main" id="{5A011F62-51B0-4748-9710-297C23A87898}"/>
            </a:ext>
          </a:extLst>
        </xdr:cNvPr>
        <xdr:cNvSpPr txBox="1"/>
      </xdr:nvSpPr>
      <xdr:spPr>
        <a:xfrm>
          <a:off x="1849193" y="2434318"/>
          <a:ext cx="1018105" cy="24887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00" b="1">
              <a:solidFill>
                <a:srgbClr val="BFDBFF"/>
              </a:solidFill>
            </a:rPr>
            <a:t>Total Flow</a:t>
          </a:r>
          <a:endParaRPr lang="ru-RU" sz="1000" b="1">
            <a:solidFill>
              <a:srgbClr val="BFDBFF"/>
            </a:solidFill>
          </a:endParaRPr>
        </a:p>
      </xdr:txBody>
    </xdr:sp>
    <xdr:clientData/>
  </xdr:twoCellAnchor>
  <xdr:twoCellAnchor>
    <xdr:from>
      <xdr:col>3</xdr:col>
      <xdr:colOff>20393</xdr:colOff>
      <xdr:row>16</xdr:row>
      <xdr:rowOff>141892</xdr:rowOff>
    </xdr:from>
    <xdr:to>
      <xdr:col>4</xdr:col>
      <xdr:colOff>360318</xdr:colOff>
      <xdr:row>18</xdr:row>
      <xdr:rowOff>24983</xdr:rowOff>
    </xdr:to>
    <xdr:sp macro="" textlink="Processing!G14">
      <xdr:nvSpPr>
        <xdr:cNvPr id="25" name="TextBox 22">
          <a:extLst>
            <a:ext uri="{FF2B5EF4-FFF2-40B4-BE49-F238E27FC236}">
              <a16:creationId xmlns:a16="http://schemas.microsoft.com/office/drawing/2014/main" id="{6223620A-BBF7-49E0-921E-21FA09D759EE}"/>
            </a:ext>
          </a:extLst>
        </xdr:cNvPr>
        <xdr:cNvSpPr txBox="1"/>
      </xdr:nvSpPr>
      <xdr:spPr>
        <a:xfrm>
          <a:off x="1849193" y="3067972"/>
          <a:ext cx="949525" cy="24885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8D737644-2AA2-4A58-85E7-2AB050D3EA78}" type="TxLink">
            <a:rPr lang="en-US" sz="1000" b="1" kern="1200">
              <a:solidFill>
                <a:schemeClr val="bg1"/>
              </a:solidFill>
              <a:latin typeface="+mn-lt"/>
              <a:ea typeface="+mn-ea"/>
              <a:cs typeface="+mn-cs"/>
            </a:rPr>
            <a:pPr marL="0" indent="0" algn="l" defTabSz="914400" rtl="0" eaLnBrk="1" latinLnBrk="0" hangingPunct="1"/>
            <a:t>Actual Change</a:t>
          </a:fld>
          <a:endParaRPr lang="ru-RU" sz="1000" b="1" kern="1200">
            <a:solidFill>
              <a:schemeClr val="bg1"/>
            </a:solidFill>
            <a:latin typeface="+mn-lt"/>
            <a:ea typeface="+mn-ea"/>
            <a:cs typeface="+mn-cs"/>
          </a:endParaRPr>
        </a:p>
      </xdr:txBody>
    </xdr:sp>
    <xdr:clientData/>
  </xdr:twoCellAnchor>
  <xdr:twoCellAnchor>
    <xdr:from>
      <xdr:col>3</xdr:col>
      <xdr:colOff>2178</xdr:colOff>
      <xdr:row>7</xdr:row>
      <xdr:rowOff>22646</xdr:rowOff>
    </xdr:from>
    <xdr:to>
      <xdr:col>4</xdr:col>
      <xdr:colOff>238398</xdr:colOff>
      <xdr:row>8</xdr:row>
      <xdr:rowOff>151262</xdr:rowOff>
    </xdr:to>
    <xdr:sp macro="" textlink="">
      <xdr:nvSpPr>
        <xdr:cNvPr id="26" name="TextBox 24">
          <a:extLst>
            <a:ext uri="{FF2B5EF4-FFF2-40B4-BE49-F238E27FC236}">
              <a16:creationId xmlns:a16="http://schemas.microsoft.com/office/drawing/2014/main" id="{D3F78EF8-9782-4252-82C7-F23BA04350E3}"/>
            </a:ext>
          </a:extLst>
        </xdr:cNvPr>
        <xdr:cNvSpPr txBox="1"/>
      </xdr:nvSpPr>
      <xdr:spPr>
        <a:xfrm>
          <a:off x="1830978" y="1302806"/>
          <a:ext cx="8458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chemeClr val="bg1"/>
              </a:solidFill>
            </a:rPr>
            <a:t>Balance</a:t>
          </a:r>
          <a:endParaRPr lang="ru-RU" sz="1000" b="1">
            <a:solidFill>
              <a:schemeClr val="bg1"/>
            </a:solidFill>
          </a:endParaRPr>
        </a:p>
      </xdr:txBody>
    </xdr:sp>
    <xdr:clientData/>
  </xdr:twoCellAnchor>
  <xdr:twoCellAnchor>
    <xdr:from>
      <xdr:col>4</xdr:col>
      <xdr:colOff>93618</xdr:colOff>
      <xdr:row>6</xdr:row>
      <xdr:rowOff>175260</xdr:rowOff>
    </xdr:from>
    <xdr:to>
      <xdr:col>6</xdr:col>
      <xdr:colOff>439058</xdr:colOff>
      <xdr:row>9</xdr:row>
      <xdr:rowOff>32052</xdr:rowOff>
    </xdr:to>
    <xdr:sp macro="" textlink="Processing!F15">
      <xdr:nvSpPr>
        <xdr:cNvPr id="27" name="TextBox 20">
          <a:extLst>
            <a:ext uri="{FF2B5EF4-FFF2-40B4-BE49-F238E27FC236}">
              <a16:creationId xmlns:a16="http://schemas.microsoft.com/office/drawing/2014/main" id="{75B909C9-6050-46D7-88AB-C00218BF6417}"/>
            </a:ext>
          </a:extLst>
        </xdr:cNvPr>
        <xdr:cNvSpPr txBox="1"/>
      </xdr:nvSpPr>
      <xdr:spPr>
        <a:xfrm>
          <a:off x="2532018" y="1272540"/>
          <a:ext cx="1564640" cy="40543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06FBA9-18F2-41BC-BEA1-5CC4FB18A1FF}" type="TxLink">
            <a:rPr lang="en-US" sz="2000" b="1" i="0" u="none" strike="noStrike" kern="1200">
              <a:solidFill>
                <a:schemeClr val="bg1"/>
              </a:solidFill>
              <a:latin typeface="+mn-lt"/>
              <a:ea typeface="+mn-ea"/>
              <a:cs typeface="+mn-cs"/>
            </a:rPr>
            <a:pPr marL="0" indent="0" algn="l" defTabSz="914400" rtl="0" eaLnBrk="1" latinLnBrk="0" hangingPunct="1"/>
            <a:t> $3,171 </a:t>
          </a:fld>
          <a:endParaRPr lang="ru-RU" sz="2000" b="1" kern="1200">
            <a:solidFill>
              <a:schemeClr val="bg1"/>
            </a:solidFill>
            <a:latin typeface="+mn-lt"/>
            <a:ea typeface="+mn-ea"/>
            <a:cs typeface="+mn-cs"/>
          </a:endParaRPr>
        </a:p>
      </xdr:txBody>
    </xdr:sp>
    <xdr:clientData/>
  </xdr:twoCellAnchor>
  <xdr:twoCellAnchor>
    <xdr:from>
      <xdr:col>6</xdr:col>
      <xdr:colOff>50999</xdr:colOff>
      <xdr:row>9</xdr:row>
      <xdr:rowOff>90536</xdr:rowOff>
    </xdr:from>
    <xdr:to>
      <xdr:col>7</xdr:col>
      <xdr:colOff>172919</xdr:colOff>
      <xdr:row>13</xdr:row>
      <xdr:rowOff>90536</xdr:rowOff>
    </xdr:to>
    <xdr:graphicFrame macro="">
      <xdr:nvGraphicFramePr>
        <xdr:cNvPr id="28" name="Chart 27">
          <a:extLst>
            <a:ext uri="{FF2B5EF4-FFF2-40B4-BE49-F238E27FC236}">
              <a16:creationId xmlns:a16="http://schemas.microsoft.com/office/drawing/2014/main" id="{C236CDF4-ABDF-42C2-AF81-39DFE5CCC6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195378</xdr:colOff>
      <xdr:row>10</xdr:row>
      <xdr:rowOff>141136</xdr:rowOff>
    </xdr:from>
    <xdr:to>
      <xdr:col>7</xdr:col>
      <xdr:colOff>43780</xdr:colOff>
      <xdr:row>12</xdr:row>
      <xdr:rowOff>39936</xdr:rowOff>
    </xdr:to>
    <xdr:sp macro="" textlink="Processing!E8">
      <xdr:nvSpPr>
        <xdr:cNvPr id="29" name="TextBox 24">
          <a:extLst>
            <a:ext uri="{FF2B5EF4-FFF2-40B4-BE49-F238E27FC236}">
              <a16:creationId xmlns:a16="http://schemas.microsoft.com/office/drawing/2014/main" id="{039010DE-A5BC-43AB-8747-1E3B39EBDD83}"/>
            </a:ext>
          </a:extLst>
        </xdr:cNvPr>
        <xdr:cNvSpPr txBox="1"/>
      </xdr:nvSpPr>
      <xdr:spPr>
        <a:xfrm>
          <a:off x="3852978" y="1969936"/>
          <a:ext cx="458002"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1B34451-B5B3-4467-AFB8-D3FBD262112F}" type="TxLink">
            <a:rPr lang="en-US" sz="1100" b="0" i="0" u="none" strike="noStrike">
              <a:solidFill>
                <a:srgbClr val="BFDBFF"/>
              </a:solidFill>
              <a:latin typeface="Aptos Narrow"/>
            </a:rPr>
            <a:pPr algn="ctr"/>
            <a:t>18%</a:t>
          </a:fld>
          <a:endParaRPr lang="ru-RU" sz="1100" b="0">
            <a:solidFill>
              <a:srgbClr val="BFDBFF"/>
            </a:solidFill>
          </a:endParaRPr>
        </a:p>
      </xdr:txBody>
    </xdr:sp>
    <xdr:clientData/>
  </xdr:twoCellAnchor>
  <xdr:twoCellAnchor>
    <xdr:from>
      <xdr:col>4</xdr:col>
      <xdr:colOff>439493</xdr:colOff>
      <xdr:row>10</xdr:row>
      <xdr:rowOff>140698</xdr:rowOff>
    </xdr:from>
    <xdr:to>
      <xdr:col>6</xdr:col>
      <xdr:colOff>131718</xdr:colOff>
      <xdr:row>12</xdr:row>
      <xdr:rowOff>39498</xdr:rowOff>
    </xdr:to>
    <xdr:sp macro="" textlink="Processing!D8">
      <xdr:nvSpPr>
        <xdr:cNvPr id="30" name="TextBox 21">
          <a:extLst>
            <a:ext uri="{FF2B5EF4-FFF2-40B4-BE49-F238E27FC236}">
              <a16:creationId xmlns:a16="http://schemas.microsoft.com/office/drawing/2014/main" id="{08F830AF-D19C-4D5B-B1A7-68B36705B201}"/>
            </a:ext>
          </a:extLst>
        </xdr:cNvPr>
        <xdr:cNvSpPr txBox="1"/>
      </xdr:nvSpPr>
      <xdr:spPr>
        <a:xfrm>
          <a:off x="2877893" y="1969498"/>
          <a:ext cx="911425"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98D99B6-61F2-4F2E-9340-124C2D7BEA0E}" type="TxLink">
            <a:rPr lang="en-US" sz="1100" b="0" i="0" u="none" strike="noStrike">
              <a:solidFill>
                <a:srgbClr val="BFDBFF"/>
              </a:solidFill>
              <a:latin typeface="Aptos Narrow"/>
            </a:rPr>
            <a:pPr algn="r"/>
            <a:t>Budget Load</a:t>
          </a:fld>
          <a:endParaRPr lang="ru-RU" sz="1000" b="1">
            <a:solidFill>
              <a:srgbClr val="BFDBFF"/>
            </a:solidFill>
          </a:endParaRPr>
        </a:p>
      </xdr:txBody>
    </xdr:sp>
    <xdr:clientData/>
  </xdr:twoCellAnchor>
  <xdr:twoCellAnchor>
    <xdr:from>
      <xdr:col>4</xdr:col>
      <xdr:colOff>251098</xdr:colOff>
      <xdr:row>16</xdr:row>
      <xdr:rowOff>141892</xdr:rowOff>
    </xdr:from>
    <xdr:to>
      <xdr:col>5</xdr:col>
      <xdr:colOff>383178</xdr:colOff>
      <xdr:row>18</xdr:row>
      <xdr:rowOff>3250</xdr:rowOff>
    </xdr:to>
    <xdr:sp macro="" textlink="Processing!H14">
      <xdr:nvSpPr>
        <xdr:cNvPr id="31" name="TextBox 23">
          <a:extLst>
            <a:ext uri="{FF2B5EF4-FFF2-40B4-BE49-F238E27FC236}">
              <a16:creationId xmlns:a16="http://schemas.microsoft.com/office/drawing/2014/main" id="{4503EE03-893E-4428-BAE4-D79AADD18DD9}"/>
            </a:ext>
          </a:extLst>
        </xdr:cNvPr>
        <xdr:cNvSpPr txBox="1"/>
      </xdr:nvSpPr>
      <xdr:spPr>
        <a:xfrm>
          <a:off x="2689498" y="3067972"/>
          <a:ext cx="741680" cy="227118"/>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1048B030-D77C-4E90-B246-C580D1DB5BFB}" type="TxLink">
            <a:rPr lang="en-US" sz="1000" b="1" i="0" u="none" strike="noStrike" kern="1200">
              <a:solidFill>
                <a:srgbClr val="66FFFF"/>
              </a:solidFill>
              <a:latin typeface="+mn-lt"/>
              <a:ea typeface="+mn-ea"/>
              <a:cs typeface="+mn-cs"/>
            </a:rPr>
            <a:pPr marL="0" indent="0" algn="l" defTabSz="914400" rtl="0" eaLnBrk="1" latinLnBrk="0" hangingPunct="1"/>
            <a:t>+$1.6k</a:t>
          </a:fld>
          <a:endParaRPr lang="ru-RU" sz="1000" b="1" kern="1200">
            <a:solidFill>
              <a:srgbClr val="66FFFF"/>
            </a:solidFill>
            <a:latin typeface="+mn-lt"/>
            <a:ea typeface="+mn-ea"/>
            <a:cs typeface="+mn-cs"/>
          </a:endParaRPr>
        </a:p>
      </xdr:txBody>
    </xdr:sp>
    <xdr:clientData/>
  </xdr:twoCellAnchor>
  <xdr:twoCellAnchor>
    <xdr:from>
      <xdr:col>3</xdr:col>
      <xdr:colOff>290649</xdr:colOff>
      <xdr:row>21</xdr:row>
      <xdr:rowOff>157932</xdr:rowOff>
    </xdr:from>
    <xdr:to>
      <xdr:col>7</xdr:col>
      <xdr:colOff>81643</xdr:colOff>
      <xdr:row>29</xdr:row>
      <xdr:rowOff>66492</xdr:rowOff>
    </xdr:to>
    <xdr:graphicFrame macro="">
      <xdr:nvGraphicFramePr>
        <xdr:cNvPr id="32" name="Chart 31">
          <a:extLst>
            <a:ext uri="{FF2B5EF4-FFF2-40B4-BE49-F238E27FC236}">
              <a16:creationId xmlns:a16="http://schemas.microsoft.com/office/drawing/2014/main" id="{A56297B2-25AE-4234-B70A-B76364514E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77288</xdr:colOff>
      <xdr:row>22</xdr:row>
      <xdr:rowOff>102084</xdr:rowOff>
    </xdr:from>
    <xdr:to>
      <xdr:col>3</xdr:col>
      <xdr:colOff>268877</xdr:colOff>
      <xdr:row>23</xdr:row>
      <xdr:rowOff>110793</xdr:rowOff>
    </xdr:to>
    <xdr:grpSp>
      <xdr:nvGrpSpPr>
        <xdr:cNvPr id="33" name="Group 32">
          <a:extLst>
            <a:ext uri="{FF2B5EF4-FFF2-40B4-BE49-F238E27FC236}">
              <a16:creationId xmlns:a16="http://schemas.microsoft.com/office/drawing/2014/main" id="{E7708723-5018-4157-AD49-701132FD4E6C}"/>
            </a:ext>
          </a:extLst>
        </xdr:cNvPr>
        <xdr:cNvGrpSpPr/>
      </xdr:nvGrpSpPr>
      <xdr:grpSpPr>
        <a:xfrm>
          <a:off x="1848938" y="4293084"/>
          <a:ext cx="191589" cy="199209"/>
          <a:chOff x="4153988" y="9300754"/>
          <a:chExt cx="191589" cy="191589"/>
        </a:xfrm>
      </xdr:grpSpPr>
      <xdr:sp macro="" textlink="">
        <xdr:nvSpPr>
          <xdr:cNvPr id="34" name="Rectangle: Rounded Corners 33">
            <a:extLst>
              <a:ext uri="{FF2B5EF4-FFF2-40B4-BE49-F238E27FC236}">
                <a16:creationId xmlns:a16="http://schemas.microsoft.com/office/drawing/2014/main" id="{8F6FC77D-4DDF-6C26-427F-BBA929A41F09}"/>
              </a:ext>
            </a:extLst>
          </xdr:cNvPr>
          <xdr:cNvSpPr/>
        </xdr:nvSpPr>
        <xdr:spPr>
          <a:xfrm>
            <a:off x="4153988" y="9300754"/>
            <a:ext cx="191589" cy="191589"/>
          </a:xfrm>
          <a:prstGeom prst="roundRect">
            <a:avLst>
              <a:gd name="adj" fmla="val 34849"/>
            </a:avLst>
          </a:prstGeom>
          <a:gradFill>
            <a:gsLst>
              <a:gs pos="0">
                <a:srgbClr val="44A3EA"/>
              </a:gs>
              <a:gs pos="90000">
                <a:srgbClr val="2781D3"/>
              </a:gs>
            </a:gsLst>
            <a:lin ang="5400000" scaled="1"/>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5" name="Graphic 34" descr="House with solid fill">
            <a:extLst>
              <a:ext uri="{FF2B5EF4-FFF2-40B4-BE49-F238E27FC236}">
                <a16:creationId xmlns:a16="http://schemas.microsoft.com/office/drawing/2014/main" id="{9B570289-10B5-4F9A-A14F-126B5E9794D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175760" y="9322526"/>
            <a:ext cx="137160" cy="137160"/>
          </a:xfrm>
          <a:prstGeom prst="rect">
            <a:avLst/>
          </a:prstGeom>
        </xdr:spPr>
      </xdr:pic>
    </xdr:grpSp>
    <xdr:clientData/>
  </xdr:twoCellAnchor>
  <xdr:twoCellAnchor>
    <xdr:from>
      <xdr:col>3</xdr:col>
      <xdr:colOff>77288</xdr:colOff>
      <xdr:row>24</xdr:row>
      <xdr:rowOff>1935</xdr:rowOff>
    </xdr:from>
    <xdr:to>
      <xdr:col>3</xdr:col>
      <xdr:colOff>268877</xdr:colOff>
      <xdr:row>25</xdr:row>
      <xdr:rowOff>10644</xdr:rowOff>
    </xdr:to>
    <xdr:grpSp>
      <xdr:nvGrpSpPr>
        <xdr:cNvPr id="36" name="Group 35">
          <a:extLst>
            <a:ext uri="{FF2B5EF4-FFF2-40B4-BE49-F238E27FC236}">
              <a16:creationId xmlns:a16="http://schemas.microsoft.com/office/drawing/2014/main" id="{77D6C778-B15B-4BCC-BC53-E2521EE4D50E}"/>
            </a:ext>
          </a:extLst>
        </xdr:cNvPr>
        <xdr:cNvGrpSpPr/>
      </xdr:nvGrpSpPr>
      <xdr:grpSpPr>
        <a:xfrm>
          <a:off x="1848938" y="4573935"/>
          <a:ext cx="191589" cy="199209"/>
          <a:chOff x="4153988" y="9566365"/>
          <a:chExt cx="191589" cy="191589"/>
        </a:xfrm>
      </xdr:grpSpPr>
      <xdr:sp macro="" textlink="">
        <xdr:nvSpPr>
          <xdr:cNvPr id="37" name="Rectangle: Rounded Corners 36">
            <a:extLst>
              <a:ext uri="{FF2B5EF4-FFF2-40B4-BE49-F238E27FC236}">
                <a16:creationId xmlns:a16="http://schemas.microsoft.com/office/drawing/2014/main" id="{F06BAAE4-AEA3-F143-C6DC-71CAB493506F}"/>
              </a:ext>
            </a:extLst>
          </xdr:cNvPr>
          <xdr:cNvSpPr/>
        </xdr:nvSpPr>
        <xdr:spPr>
          <a:xfrm>
            <a:off x="4153988" y="9566365"/>
            <a:ext cx="191589" cy="191589"/>
          </a:xfrm>
          <a:prstGeom prst="roundRect">
            <a:avLst>
              <a:gd name="adj" fmla="val 34849"/>
            </a:avLst>
          </a:prstGeom>
          <a:gradFill>
            <a:gsLst>
              <a:gs pos="0">
                <a:srgbClr val="004679"/>
              </a:gs>
              <a:gs pos="100000">
                <a:srgbClr val="181C3B"/>
              </a:gs>
            </a:gsLst>
            <a:path path="circle">
              <a:fillToRect l="50000" t="-80000" r="50000" b="180000"/>
            </a:path>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8" name="Graphic 37" descr="Tropical scene with solid fill">
            <a:extLst>
              <a:ext uri="{FF2B5EF4-FFF2-40B4-BE49-F238E27FC236}">
                <a16:creationId xmlns:a16="http://schemas.microsoft.com/office/drawing/2014/main" id="{DE4B18D2-A0C9-FF20-5D26-112974651D6D}"/>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186422" y="9603153"/>
            <a:ext cx="118872" cy="118872"/>
          </a:xfrm>
          <a:prstGeom prst="rect">
            <a:avLst/>
          </a:prstGeom>
        </xdr:spPr>
      </xdr:pic>
    </xdr:grpSp>
    <xdr:clientData/>
  </xdr:twoCellAnchor>
  <xdr:twoCellAnchor>
    <xdr:from>
      <xdr:col>3</xdr:col>
      <xdr:colOff>77288</xdr:colOff>
      <xdr:row>25</xdr:row>
      <xdr:rowOff>102083</xdr:rowOff>
    </xdr:from>
    <xdr:to>
      <xdr:col>3</xdr:col>
      <xdr:colOff>268877</xdr:colOff>
      <xdr:row>26</xdr:row>
      <xdr:rowOff>110792</xdr:rowOff>
    </xdr:to>
    <xdr:grpSp>
      <xdr:nvGrpSpPr>
        <xdr:cNvPr id="39" name="Group 38">
          <a:extLst>
            <a:ext uri="{FF2B5EF4-FFF2-40B4-BE49-F238E27FC236}">
              <a16:creationId xmlns:a16="http://schemas.microsoft.com/office/drawing/2014/main" id="{7E3854A3-ABB2-4F7D-98D7-C585942A4C3F}"/>
            </a:ext>
          </a:extLst>
        </xdr:cNvPr>
        <xdr:cNvGrpSpPr/>
      </xdr:nvGrpSpPr>
      <xdr:grpSpPr>
        <a:xfrm>
          <a:off x="1848938" y="4864583"/>
          <a:ext cx="191589" cy="199209"/>
          <a:chOff x="4153988" y="9849393"/>
          <a:chExt cx="191589" cy="191589"/>
        </a:xfrm>
      </xdr:grpSpPr>
      <xdr:sp macro="" textlink="">
        <xdr:nvSpPr>
          <xdr:cNvPr id="40" name="Rectangle: Rounded Corners 39">
            <a:extLst>
              <a:ext uri="{FF2B5EF4-FFF2-40B4-BE49-F238E27FC236}">
                <a16:creationId xmlns:a16="http://schemas.microsoft.com/office/drawing/2014/main" id="{8E17A00B-6117-659F-3BEF-B664D031F067}"/>
              </a:ext>
            </a:extLst>
          </xdr:cNvPr>
          <xdr:cNvSpPr/>
        </xdr:nvSpPr>
        <xdr:spPr>
          <a:xfrm>
            <a:off x="4153988" y="9849393"/>
            <a:ext cx="191589" cy="191589"/>
          </a:xfrm>
          <a:prstGeom prst="roundRect">
            <a:avLst>
              <a:gd name="adj" fmla="val 34849"/>
            </a:avLst>
          </a:prstGeom>
          <a:gradFill>
            <a:gsLst>
              <a:gs pos="0">
                <a:srgbClr val="01EFFA"/>
              </a:gs>
              <a:gs pos="91000">
                <a:srgbClr val="0099CC"/>
              </a:gs>
            </a:gsLst>
            <a:lin ang="5400000" scaled="1"/>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41" name="Graphic 40" descr="Convertible with solid fill">
            <a:extLst>
              <a:ext uri="{FF2B5EF4-FFF2-40B4-BE49-F238E27FC236}">
                <a16:creationId xmlns:a16="http://schemas.microsoft.com/office/drawing/2014/main" id="{45F68950-6DC6-9437-E206-26592AA676DC}"/>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4180115" y="9879874"/>
            <a:ext cx="137160" cy="137160"/>
          </a:xfrm>
          <a:prstGeom prst="rect">
            <a:avLst/>
          </a:prstGeom>
        </xdr:spPr>
      </xdr:pic>
    </xdr:grpSp>
    <xdr:clientData/>
  </xdr:twoCellAnchor>
  <xdr:twoCellAnchor>
    <xdr:from>
      <xdr:col>3</xdr:col>
      <xdr:colOff>77288</xdr:colOff>
      <xdr:row>27</xdr:row>
      <xdr:rowOff>23706</xdr:rowOff>
    </xdr:from>
    <xdr:to>
      <xdr:col>3</xdr:col>
      <xdr:colOff>268877</xdr:colOff>
      <xdr:row>28</xdr:row>
      <xdr:rowOff>32415</xdr:rowOff>
    </xdr:to>
    <xdr:grpSp>
      <xdr:nvGrpSpPr>
        <xdr:cNvPr id="42" name="Group 41">
          <a:extLst>
            <a:ext uri="{FF2B5EF4-FFF2-40B4-BE49-F238E27FC236}">
              <a16:creationId xmlns:a16="http://schemas.microsoft.com/office/drawing/2014/main" id="{5DFFE9CA-217A-4A83-98CE-84CB800A0E3D}"/>
            </a:ext>
          </a:extLst>
        </xdr:cNvPr>
        <xdr:cNvGrpSpPr/>
      </xdr:nvGrpSpPr>
      <xdr:grpSpPr>
        <a:xfrm>
          <a:off x="1848938" y="5167206"/>
          <a:ext cx="191589" cy="199209"/>
          <a:chOff x="4153988" y="10136776"/>
          <a:chExt cx="191589" cy="191589"/>
        </a:xfrm>
      </xdr:grpSpPr>
      <xdr:sp macro="" textlink="">
        <xdr:nvSpPr>
          <xdr:cNvPr id="43" name="Rectangle: Rounded Corners 42">
            <a:extLst>
              <a:ext uri="{FF2B5EF4-FFF2-40B4-BE49-F238E27FC236}">
                <a16:creationId xmlns:a16="http://schemas.microsoft.com/office/drawing/2014/main" id="{09C81E34-5888-F28E-B5AD-CC1AD8D2B671}"/>
              </a:ext>
            </a:extLst>
          </xdr:cNvPr>
          <xdr:cNvSpPr/>
        </xdr:nvSpPr>
        <xdr:spPr>
          <a:xfrm>
            <a:off x="4153988" y="10136776"/>
            <a:ext cx="191589" cy="191589"/>
          </a:xfrm>
          <a:prstGeom prst="roundRect">
            <a:avLst>
              <a:gd name="adj" fmla="val 34849"/>
            </a:avLst>
          </a:prstGeom>
          <a:gradFill>
            <a:gsLst>
              <a:gs pos="0">
                <a:srgbClr val="212743"/>
              </a:gs>
              <a:gs pos="100000">
                <a:srgbClr val="202644"/>
              </a:gs>
            </a:gsLst>
            <a:lin ang="5400000" scaled="0"/>
          </a:gradFill>
          <a:ln w="9525">
            <a:solidFill>
              <a:schemeClr val="tx2">
                <a:lumMod val="25000"/>
                <a:lumOff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44" name="Star: 5 Points 43">
            <a:extLst>
              <a:ext uri="{FF2B5EF4-FFF2-40B4-BE49-F238E27FC236}">
                <a16:creationId xmlns:a16="http://schemas.microsoft.com/office/drawing/2014/main" id="{8DBE3801-6D12-A452-522B-D4BE8568CCAC}"/>
              </a:ext>
            </a:extLst>
          </xdr:cNvPr>
          <xdr:cNvSpPr/>
        </xdr:nvSpPr>
        <xdr:spPr>
          <a:xfrm>
            <a:off x="4193177" y="10171611"/>
            <a:ext cx="113211" cy="113211"/>
          </a:xfrm>
          <a:prstGeom prst="star5">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3</xdr:col>
      <xdr:colOff>15240</xdr:colOff>
      <xdr:row>18</xdr:row>
      <xdr:rowOff>175260</xdr:rowOff>
    </xdr:from>
    <xdr:to>
      <xdr:col>4</xdr:col>
      <xdr:colOff>15240</xdr:colOff>
      <xdr:row>20</xdr:row>
      <xdr:rowOff>120996</xdr:rowOff>
    </xdr:to>
    <xdr:sp macro="" textlink="">
      <xdr:nvSpPr>
        <xdr:cNvPr id="45" name="TextBox 24">
          <a:extLst>
            <a:ext uri="{FF2B5EF4-FFF2-40B4-BE49-F238E27FC236}">
              <a16:creationId xmlns:a16="http://schemas.microsoft.com/office/drawing/2014/main" id="{FD4CB8C8-2195-4B9E-BA13-E83EA82EB5FF}"/>
            </a:ext>
          </a:extLst>
        </xdr:cNvPr>
        <xdr:cNvSpPr txBox="1"/>
      </xdr:nvSpPr>
      <xdr:spPr>
        <a:xfrm>
          <a:off x="1844040" y="3467100"/>
          <a:ext cx="60960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rgbClr val="BEFBFF"/>
              </a:solidFill>
            </a:rPr>
            <a:t>Goals</a:t>
          </a:r>
          <a:endParaRPr lang="ru-RU" sz="1000" b="1">
            <a:solidFill>
              <a:srgbClr val="BEFBFF"/>
            </a:solidFill>
          </a:endParaRPr>
        </a:p>
      </xdr:txBody>
    </xdr:sp>
    <xdr:clientData/>
  </xdr:twoCellAnchor>
  <xdr:twoCellAnchor>
    <xdr:from>
      <xdr:col>2</xdr:col>
      <xdr:colOff>518160</xdr:colOff>
      <xdr:row>20</xdr:row>
      <xdr:rowOff>1899</xdr:rowOff>
    </xdr:from>
    <xdr:to>
      <xdr:col>7</xdr:col>
      <xdr:colOff>50935</xdr:colOff>
      <xdr:row>22</xdr:row>
      <xdr:rowOff>1899</xdr:rowOff>
    </xdr:to>
    <xdr:graphicFrame macro="">
      <xdr:nvGraphicFramePr>
        <xdr:cNvPr id="46" name="Chart 45">
          <a:extLst>
            <a:ext uri="{FF2B5EF4-FFF2-40B4-BE49-F238E27FC236}">
              <a16:creationId xmlns:a16="http://schemas.microsoft.com/office/drawing/2014/main" id="{A8952982-EF17-4868-A75A-ACC173FD2D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525780</xdr:colOff>
      <xdr:row>18</xdr:row>
      <xdr:rowOff>175260</xdr:rowOff>
    </xdr:from>
    <xdr:to>
      <xdr:col>6</xdr:col>
      <xdr:colOff>261620</xdr:colOff>
      <xdr:row>20</xdr:row>
      <xdr:rowOff>120996</xdr:rowOff>
    </xdr:to>
    <xdr:sp macro="" textlink="Processing!I6">
      <xdr:nvSpPr>
        <xdr:cNvPr id="47" name="TextBox 24">
          <a:extLst>
            <a:ext uri="{FF2B5EF4-FFF2-40B4-BE49-F238E27FC236}">
              <a16:creationId xmlns:a16="http://schemas.microsoft.com/office/drawing/2014/main" id="{23D0817E-945F-4524-A5F0-99A1958D7786}"/>
            </a:ext>
          </a:extLst>
        </xdr:cNvPr>
        <xdr:cNvSpPr txBox="1"/>
      </xdr:nvSpPr>
      <xdr:spPr>
        <a:xfrm>
          <a:off x="2354580" y="346710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4C10F0C1-3F5D-420E-BC8D-FF49EFCF1F6F}" type="TxLink">
            <a:rPr lang="en-US" sz="1400" b="1" i="0" u="none" strike="noStrike">
              <a:solidFill>
                <a:schemeClr val="tx2">
                  <a:lumMod val="75000"/>
                  <a:lumOff val="25000"/>
                </a:schemeClr>
              </a:solidFill>
              <a:latin typeface="Aptos Narrow"/>
            </a:rPr>
            <a:pPr/>
            <a:t>$13 441 / $12 500</a:t>
          </a:fld>
          <a:endParaRPr lang="ru-RU" sz="1100" b="1">
            <a:solidFill>
              <a:schemeClr val="tx2">
                <a:lumMod val="75000"/>
                <a:lumOff val="25000"/>
              </a:schemeClr>
            </a:solidFill>
          </a:endParaRPr>
        </a:p>
      </xdr:txBody>
    </xdr:sp>
    <xdr:clientData/>
  </xdr:twoCellAnchor>
  <xdr:twoCellAnchor>
    <xdr:from>
      <xdr:col>6</xdr:col>
      <xdr:colOff>99060</xdr:colOff>
      <xdr:row>18</xdr:row>
      <xdr:rowOff>175260</xdr:rowOff>
    </xdr:from>
    <xdr:to>
      <xdr:col>7</xdr:col>
      <xdr:colOff>99060</xdr:colOff>
      <xdr:row>20</xdr:row>
      <xdr:rowOff>120996</xdr:rowOff>
    </xdr:to>
    <xdr:sp macro="" textlink="Processing!E6">
      <xdr:nvSpPr>
        <xdr:cNvPr id="48" name="TextBox 24">
          <a:extLst>
            <a:ext uri="{FF2B5EF4-FFF2-40B4-BE49-F238E27FC236}">
              <a16:creationId xmlns:a16="http://schemas.microsoft.com/office/drawing/2014/main" id="{D5874338-4C52-4E0D-98DF-5A0878CCE565}"/>
            </a:ext>
          </a:extLst>
        </xdr:cNvPr>
        <xdr:cNvSpPr txBox="1"/>
      </xdr:nvSpPr>
      <xdr:spPr>
        <a:xfrm>
          <a:off x="3756660" y="3467100"/>
          <a:ext cx="609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4B89E4F-5248-4A98-9423-700A7813FCAE}" type="TxLink">
            <a:rPr lang="en-US" sz="1400" b="1" i="0" u="none" strike="noStrike">
              <a:solidFill>
                <a:srgbClr val="BEFBFF"/>
              </a:solidFill>
              <a:latin typeface="Aptos Narrow"/>
            </a:rPr>
            <a:pPr algn="r"/>
            <a:t>109%</a:t>
          </a:fld>
          <a:endParaRPr lang="ru-RU" sz="1100" b="1">
            <a:solidFill>
              <a:srgbClr val="BEFBFF"/>
            </a:solidFill>
          </a:endParaRPr>
        </a:p>
      </xdr:txBody>
    </xdr:sp>
    <xdr:clientData/>
  </xdr:twoCellAnchor>
  <xdr:twoCellAnchor>
    <xdr:from>
      <xdr:col>4</xdr:col>
      <xdr:colOff>91440</xdr:colOff>
      <xdr:row>22</xdr:row>
      <xdr:rowOff>30480</xdr:rowOff>
    </xdr:from>
    <xdr:to>
      <xdr:col>6</xdr:col>
      <xdr:colOff>190500</xdr:colOff>
      <xdr:row>23</xdr:row>
      <xdr:rowOff>80805</xdr:rowOff>
    </xdr:to>
    <xdr:sp macro="" textlink="Processing!I2">
      <xdr:nvSpPr>
        <xdr:cNvPr id="49" name="TextBox 24">
          <a:extLst>
            <a:ext uri="{FF2B5EF4-FFF2-40B4-BE49-F238E27FC236}">
              <a16:creationId xmlns:a16="http://schemas.microsoft.com/office/drawing/2014/main" id="{45E6ED83-D315-4552-B2AC-D466D1562EFD}"/>
            </a:ext>
          </a:extLst>
        </xdr:cNvPr>
        <xdr:cNvSpPr txBox="1"/>
      </xdr:nvSpPr>
      <xdr:spPr>
        <a:xfrm>
          <a:off x="2529840" y="4053840"/>
          <a:ext cx="131826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D1F7E3E8-CF91-4FF1-900C-1949152EBB92}" type="TxLink">
            <a:rPr lang="en-US" sz="900" b="0" i="0" u="none" strike="noStrike">
              <a:solidFill>
                <a:srgbClr val="747FA4"/>
              </a:solidFill>
              <a:latin typeface="Aptos Narrow"/>
            </a:rPr>
            <a:pPr/>
            <a:t>$3 958 / $3 500</a:t>
          </a:fld>
          <a:endParaRPr lang="ru-RU" sz="900" b="1">
            <a:solidFill>
              <a:srgbClr val="747FA4"/>
            </a:solidFill>
          </a:endParaRPr>
        </a:p>
      </xdr:txBody>
    </xdr:sp>
    <xdr:clientData/>
  </xdr:twoCellAnchor>
  <xdr:twoCellAnchor>
    <xdr:from>
      <xdr:col>6</xdr:col>
      <xdr:colOff>68580</xdr:colOff>
      <xdr:row>22</xdr:row>
      <xdr:rowOff>30480</xdr:rowOff>
    </xdr:from>
    <xdr:to>
      <xdr:col>7</xdr:col>
      <xdr:colOff>68580</xdr:colOff>
      <xdr:row>23</xdr:row>
      <xdr:rowOff>112160</xdr:rowOff>
    </xdr:to>
    <xdr:sp macro="" textlink="Processing!E2">
      <xdr:nvSpPr>
        <xdr:cNvPr id="50" name="TextBox 24">
          <a:extLst>
            <a:ext uri="{FF2B5EF4-FFF2-40B4-BE49-F238E27FC236}">
              <a16:creationId xmlns:a16="http://schemas.microsoft.com/office/drawing/2014/main" id="{AF05160B-F36D-4322-BEB9-B5DBDDEAD05A}"/>
            </a:ext>
          </a:extLst>
        </xdr:cNvPr>
        <xdr:cNvSpPr txBox="1"/>
      </xdr:nvSpPr>
      <xdr:spPr>
        <a:xfrm>
          <a:off x="3726180" y="405384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2E8F1427-D4C9-414A-9857-F8D7D4C19714}" type="TxLink">
            <a:rPr lang="en-US" sz="1100" b="0" i="0" u="none" strike="noStrike">
              <a:solidFill>
                <a:srgbClr val="747FA4"/>
              </a:solidFill>
              <a:latin typeface="Aptos Narrow"/>
            </a:rPr>
            <a:pPr algn="r"/>
            <a:t>113%</a:t>
          </a:fld>
          <a:endParaRPr lang="ru-RU" sz="1100" b="0">
            <a:solidFill>
              <a:srgbClr val="747FA4"/>
            </a:solidFill>
          </a:endParaRPr>
        </a:p>
      </xdr:txBody>
    </xdr:sp>
    <xdr:clientData/>
  </xdr:twoCellAnchor>
  <xdr:twoCellAnchor>
    <xdr:from>
      <xdr:col>4</xdr:col>
      <xdr:colOff>91440</xdr:colOff>
      <xdr:row>23</xdr:row>
      <xdr:rowOff>129977</xdr:rowOff>
    </xdr:from>
    <xdr:to>
      <xdr:col>6</xdr:col>
      <xdr:colOff>190500</xdr:colOff>
      <xdr:row>24</xdr:row>
      <xdr:rowOff>180302</xdr:rowOff>
    </xdr:to>
    <xdr:sp macro="" textlink="Processing!I3">
      <xdr:nvSpPr>
        <xdr:cNvPr id="51" name="TextBox 24">
          <a:extLst>
            <a:ext uri="{FF2B5EF4-FFF2-40B4-BE49-F238E27FC236}">
              <a16:creationId xmlns:a16="http://schemas.microsoft.com/office/drawing/2014/main" id="{FD12B411-CDF6-4D9B-B6ED-806B91DE5C8A}"/>
            </a:ext>
          </a:extLst>
        </xdr:cNvPr>
        <xdr:cNvSpPr txBox="1"/>
      </xdr:nvSpPr>
      <xdr:spPr>
        <a:xfrm>
          <a:off x="2529840" y="4336217"/>
          <a:ext cx="131826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FB95C1C-B5D0-492C-91D6-08BB610D80FD}" type="TxLink">
            <a:rPr lang="en-US" sz="900" b="0" i="0" u="none" strike="noStrike" kern="1200">
              <a:solidFill>
                <a:srgbClr val="747FA4"/>
              </a:solidFill>
              <a:latin typeface="Aptos Narrow"/>
              <a:ea typeface="+mn-ea"/>
              <a:cs typeface="+mn-cs"/>
            </a:rPr>
            <a:pPr marL="0" indent="0" algn="l" defTabSz="914400" rtl="0" eaLnBrk="1" latinLnBrk="0" hangingPunct="1"/>
            <a:t>$3 905 / $4 000</a:t>
          </a:fld>
          <a:endParaRPr lang="ru-RU" sz="900" b="0" i="0" u="none" strike="noStrike" kern="1200">
            <a:solidFill>
              <a:srgbClr val="747FA4"/>
            </a:solidFill>
            <a:latin typeface="Aptos Narrow"/>
            <a:ea typeface="+mn-ea"/>
            <a:cs typeface="+mn-cs"/>
          </a:endParaRPr>
        </a:p>
      </xdr:txBody>
    </xdr:sp>
    <xdr:clientData/>
  </xdr:twoCellAnchor>
  <xdr:twoCellAnchor>
    <xdr:from>
      <xdr:col>6</xdr:col>
      <xdr:colOff>68580</xdr:colOff>
      <xdr:row>23</xdr:row>
      <xdr:rowOff>114300</xdr:rowOff>
    </xdr:from>
    <xdr:to>
      <xdr:col>7</xdr:col>
      <xdr:colOff>68580</xdr:colOff>
      <xdr:row>25</xdr:row>
      <xdr:rowOff>13100</xdr:rowOff>
    </xdr:to>
    <xdr:sp macro="" textlink="Processing!E3">
      <xdr:nvSpPr>
        <xdr:cNvPr id="52" name="TextBox 24">
          <a:extLst>
            <a:ext uri="{FF2B5EF4-FFF2-40B4-BE49-F238E27FC236}">
              <a16:creationId xmlns:a16="http://schemas.microsoft.com/office/drawing/2014/main" id="{FAA3C5D8-6A1A-4926-A283-BA66DA7D3A00}"/>
            </a:ext>
          </a:extLst>
        </xdr:cNvPr>
        <xdr:cNvSpPr txBox="1"/>
      </xdr:nvSpPr>
      <xdr:spPr>
        <a:xfrm>
          <a:off x="3726180" y="432054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73F6BEAA-DB82-42AA-AA13-5881AB3B9D2C}" type="TxLink">
            <a:rPr lang="en-US" sz="1100" b="0" i="0" u="none" strike="noStrike" kern="1200">
              <a:solidFill>
                <a:srgbClr val="747FA4"/>
              </a:solidFill>
              <a:latin typeface="Aptos Narrow"/>
              <a:ea typeface="+mn-ea"/>
              <a:cs typeface="+mn-cs"/>
            </a:rPr>
            <a:pPr marL="0" indent="0" algn="r" defTabSz="914400" rtl="0" eaLnBrk="1" latinLnBrk="0" hangingPunct="1"/>
            <a:t>98%</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91440</xdr:colOff>
      <xdr:row>25</xdr:row>
      <xdr:rowOff>30917</xdr:rowOff>
    </xdr:from>
    <xdr:to>
      <xdr:col>6</xdr:col>
      <xdr:colOff>190500</xdr:colOff>
      <xdr:row>26</xdr:row>
      <xdr:rowOff>81242</xdr:rowOff>
    </xdr:to>
    <xdr:sp macro="" textlink="Processing!I4">
      <xdr:nvSpPr>
        <xdr:cNvPr id="53" name="TextBox 24">
          <a:extLst>
            <a:ext uri="{FF2B5EF4-FFF2-40B4-BE49-F238E27FC236}">
              <a16:creationId xmlns:a16="http://schemas.microsoft.com/office/drawing/2014/main" id="{0E20588A-4745-4B2F-B645-C1B6C751B206}"/>
            </a:ext>
          </a:extLst>
        </xdr:cNvPr>
        <xdr:cNvSpPr txBox="1"/>
      </xdr:nvSpPr>
      <xdr:spPr>
        <a:xfrm>
          <a:off x="2529840" y="4602917"/>
          <a:ext cx="131826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3CB52C3-BE9D-4DED-8DF5-C1585FE46FAC}" type="TxLink">
            <a:rPr lang="en-US" sz="900" b="0" i="0" u="none" strike="noStrike" kern="1200">
              <a:solidFill>
                <a:srgbClr val="747FA4"/>
              </a:solidFill>
              <a:latin typeface="Aptos Narrow"/>
              <a:ea typeface="+mn-ea"/>
              <a:cs typeface="+mn-cs"/>
            </a:rPr>
            <a:pPr marL="0" indent="0" algn="l" defTabSz="914400" rtl="0" eaLnBrk="1" latinLnBrk="0" hangingPunct="1"/>
            <a:t>$3 179 / $3 000</a:t>
          </a:fld>
          <a:endParaRPr lang="ru-RU" sz="900" b="0" i="0" u="none" strike="noStrike" kern="1200">
            <a:solidFill>
              <a:srgbClr val="747FA4"/>
            </a:solidFill>
            <a:latin typeface="Aptos Narrow"/>
            <a:ea typeface="+mn-ea"/>
            <a:cs typeface="+mn-cs"/>
          </a:endParaRPr>
        </a:p>
      </xdr:txBody>
    </xdr:sp>
    <xdr:clientData/>
  </xdr:twoCellAnchor>
  <xdr:twoCellAnchor>
    <xdr:from>
      <xdr:col>6</xdr:col>
      <xdr:colOff>68580</xdr:colOff>
      <xdr:row>25</xdr:row>
      <xdr:rowOff>15240</xdr:rowOff>
    </xdr:from>
    <xdr:to>
      <xdr:col>7</xdr:col>
      <xdr:colOff>68580</xdr:colOff>
      <xdr:row>26</xdr:row>
      <xdr:rowOff>96920</xdr:rowOff>
    </xdr:to>
    <xdr:sp macro="" textlink="Processing!E4">
      <xdr:nvSpPr>
        <xdr:cNvPr id="54" name="TextBox 24">
          <a:extLst>
            <a:ext uri="{FF2B5EF4-FFF2-40B4-BE49-F238E27FC236}">
              <a16:creationId xmlns:a16="http://schemas.microsoft.com/office/drawing/2014/main" id="{FB1A10E5-D94C-45D3-8F23-440C5A8C8D77}"/>
            </a:ext>
          </a:extLst>
        </xdr:cNvPr>
        <xdr:cNvSpPr txBox="1"/>
      </xdr:nvSpPr>
      <xdr:spPr>
        <a:xfrm>
          <a:off x="3726180" y="458724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FDEE92D6-F7A1-48F3-9851-C8A567273780}" type="TxLink">
            <a:rPr lang="en-US" sz="1100" b="0" i="0" u="none" strike="noStrike" kern="1200">
              <a:solidFill>
                <a:srgbClr val="747FA4"/>
              </a:solidFill>
              <a:latin typeface="Aptos Narrow"/>
              <a:ea typeface="+mn-ea"/>
              <a:cs typeface="+mn-cs"/>
            </a:rPr>
            <a:pPr marL="0" indent="0" algn="r" defTabSz="914400" rtl="0" eaLnBrk="1" latinLnBrk="0" hangingPunct="1"/>
            <a:t>106%</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91440</xdr:colOff>
      <xdr:row>26</xdr:row>
      <xdr:rowOff>122357</xdr:rowOff>
    </xdr:from>
    <xdr:to>
      <xdr:col>6</xdr:col>
      <xdr:colOff>190500</xdr:colOff>
      <xdr:row>27</xdr:row>
      <xdr:rowOff>172682</xdr:rowOff>
    </xdr:to>
    <xdr:sp macro="" textlink="Processing!I5">
      <xdr:nvSpPr>
        <xdr:cNvPr id="55" name="TextBox 24">
          <a:extLst>
            <a:ext uri="{FF2B5EF4-FFF2-40B4-BE49-F238E27FC236}">
              <a16:creationId xmlns:a16="http://schemas.microsoft.com/office/drawing/2014/main" id="{4C2742EC-A1D6-4A33-8136-DDDD29328DBA}"/>
            </a:ext>
          </a:extLst>
        </xdr:cNvPr>
        <xdr:cNvSpPr txBox="1"/>
      </xdr:nvSpPr>
      <xdr:spPr>
        <a:xfrm>
          <a:off x="2529840" y="4877237"/>
          <a:ext cx="131826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3E6F8FB-2AE7-4CE4-9E41-15CFB4159DE9}" type="TxLink">
            <a:rPr lang="en-US" sz="900" b="0" i="0" u="none" strike="noStrike" kern="1200">
              <a:solidFill>
                <a:srgbClr val="747FA4"/>
              </a:solidFill>
              <a:latin typeface="Aptos Narrow"/>
              <a:ea typeface="+mn-ea"/>
              <a:cs typeface="+mn-cs"/>
            </a:rPr>
            <a:pPr marL="0" indent="0" algn="l" defTabSz="914400" rtl="0" eaLnBrk="1" latinLnBrk="0" hangingPunct="1"/>
            <a:t>$2 399 / $2 000</a:t>
          </a:fld>
          <a:endParaRPr lang="ru-RU" sz="900" b="0" i="0" u="none" strike="noStrike" kern="1200">
            <a:solidFill>
              <a:srgbClr val="747FA4"/>
            </a:solidFill>
            <a:latin typeface="Aptos Narrow"/>
            <a:ea typeface="+mn-ea"/>
            <a:cs typeface="+mn-cs"/>
          </a:endParaRPr>
        </a:p>
      </xdr:txBody>
    </xdr:sp>
    <xdr:clientData/>
  </xdr:twoCellAnchor>
  <xdr:twoCellAnchor>
    <xdr:from>
      <xdr:col>6</xdr:col>
      <xdr:colOff>68580</xdr:colOff>
      <xdr:row>26</xdr:row>
      <xdr:rowOff>106680</xdr:rowOff>
    </xdr:from>
    <xdr:to>
      <xdr:col>7</xdr:col>
      <xdr:colOff>68580</xdr:colOff>
      <xdr:row>28</xdr:row>
      <xdr:rowOff>5480</xdr:rowOff>
    </xdr:to>
    <xdr:sp macro="" textlink="Processing!E5">
      <xdr:nvSpPr>
        <xdr:cNvPr id="56" name="TextBox 24">
          <a:extLst>
            <a:ext uri="{FF2B5EF4-FFF2-40B4-BE49-F238E27FC236}">
              <a16:creationId xmlns:a16="http://schemas.microsoft.com/office/drawing/2014/main" id="{87D8B77D-81D5-4A72-8F6B-5C98D1425CF1}"/>
            </a:ext>
          </a:extLst>
        </xdr:cNvPr>
        <xdr:cNvSpPr txBox="1"/>
      </xdr:nvSpPr>
      <xdr:spPr>
        <a:xfrm>
          <a:off x="3726180" y="486156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FF21445-4461-4550-BD29-367C03A06B31}" type="TxLink">
            <a:rPr lang="en-US" sz="1100" b="0" i="0" u="none" strike="noStrike" kern="1200">
              <a:solidFill>
                <a:srgbClr val="747FA4"/>
              </a:solidFill>
              <a:latin typeface="Aptos Narrow"/>
              <a:ea typeface="+mn-ea"/>
              <a:cs typeface="+mn-cs"/>
            </a:rPr>
            <a:pPr marL="0" indent="0" algn="r" defTabSz="914400" rtl="0" eaLnBrk="1" latinLnBrk="0" hangingPunct="1"/>
            <a:t>120%</a:t>
          </a:fld>
          <a:endParaRPr lang="ru-RU" sz="1100" b="0" i="0" u="none" strike="noStrike" kern="1200">
            <a:solidFill>
              <a:srgbClr val="747FA4"/>
            </a:solidFill>
            <a:latin typeface="Aptos Narrow"/>
            <a:ea typeface="+mn-ea"/>
            <a:cs typeface="+mn-cs"/>
          </a:endParaRPr>
        </a:p>
      </xdr:txBody>
    </xdr:sp>
    <xdr:clientData/>
  </xdr:twoCellAnchor>
  <xdr:twoCellAnchor>
    <xdr:from>
      <xdr:col>2</xdr:col>
      <xdr:colOff>541020</xdr:colOff>
      <xdr:row>32</xdr:row>
      <xdr:rowOff>80314</xdr:rowOff>
    </xdr:from>
    <xdr:to>
      <xdr:col>7</xdr:col>
      <xdr:colOff>45720</xdr:colOff>
      <xdr:row>39</xdr:row>
      <xdr:rowOff>80314</xdr:rowOff>
    </xdr:to>
    <xdr:graphicFrame macro="">
      <xdr:nvGraphicFramePr>
        <xdr:cNvPr id="65" name="Chart 64">
          <a:extLst>
            <a:ext uri="{FF2B5EF4-FFF2-40B4-BE49-F238E27FC236}">
              <a16:creationId xmlns:a16="http://schemas.microsoft.com/office/drawing/2014/main" id="{7446390E-2257-4B7A-9916-1ED304A19C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53340</xdr:colOff>
      <xdr:row>31</xdr:row>
      <xdr:rowOff>83820</xdr:rowOff>
    </xdr:from>
    <xdr:to>
      <xdr:col>5</xdr:col>
      <xdr:colOff>213360</xdr:colOff>
      <xdr:row>33</xdr:row>
      <xdr:rowOff>29556</xdr:rowOff>
    </xdr:to>
    <xdr:sp macro="" textlink="Processing!N26">
      <xdr:nvSpPr>
        <xdr:cNvPr id="66" name="TextBox 24">
          <a:extLst>
            <a:ext uri="{FF2B5EF4-FFF2-40B4-BE49-F238E27FC236}">
              <a16:creationId xmlns:a16="http://schemas.microsoft.com/office/drawing/2014/main" id="{6450B446-1343-4CB2-B35D-786E3B6DF821}"/>
            </a:ext>
          </a:extLst>
        </xdr:cNvPr>
        <xdr:cNvSpPr txBox="1"/>
      </xdr:nvSpPr>
      <xdr:spPr>
        <a:xfrm>
          <a:off x="1882140" y="5753100"/>
          <a:ext cx="13792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097DD66-5465-44E4-AC5E-B599A849618D}" type="TxLink">
            <a:rPr lang="en-US" sz="1400" b="1" kern="1200">
              <a:solidFill>
                <a:srgbClr val="BEFBFF"/>
              </a:solidFill>
              <a:latin typeface="+mn-lt"/>
              <a:ea typeface="+mn-ea"/>
              <a:cs typeface="+mn-cs"/>
            </a:rPr>
            <a:pPr marL="0" indent="0" algn="l" defTabSz="914400" rtl="0" eaLnBrk="1" latinLnBrk="0" hangingPunct="1"/>
            <a:t>Annual Plans</a:t>
          </a:fld>
          <a:endParaRPr lang="ru-RU" sz="1400" b="1" kern="1200">
            <a:solidFill>
              <a:srgbClr val="BEFBFF"/>
            </a:solidFill>
            <a:latin typeface="+mn-lt"/>
            <a:ea typeface="+mn-ea"/>
            <a:cs typeface="+mn-cs"/>
          </a:endParaRPr>
        </a:p>
      </xdr:txBody>
    </xdr:sp>
    <xdr:clientData/>
  </xdr:twoCellAnchor>
  <xdr:twoCellAnchor editAs="oneCell">
    <xdr:from>
      <xdr:col>3</xdr:col>
      <xdr:colOff>160020</xdr:colOff>
      <xdr:row>37</xdr:row>
      <xdr:rowOff>164134</xdr:rowOff>
    </xdr:from>
    <xdr:to>
      <xdr:col>7</xdr:col>
      <xdr:colOff>99060</xdr:colOff>
      <xdr:row>39</xdr:row>
      <xdr:rowOff>154990</xdr:rowOff>
    </xdr:to>
    <mc:AlternateContent xmlns:mc="http://schemas.openxmlformats.org/markup-compatibility/2006" xmlns:a14="http://schemas.microsoft.com/office/drawing/2010/main">
      <mc:Choice Requires="a14">
        <xdr:graphicFrame macro="">
          <xdr:nvGraphicFramePr>
            <xdr:cNvPr id="67" name="Year 18">
              <a:extLst>
                <a:ext uri="{FF2B5EF4-FFF2-40B4-BE49-F238E27FC236}">
                  <a16:creationId xmlns:a16="http://schemas.microsoft.com/office/drawing/2014/main" id="{E13D3321-920D-49B2-AF3B-F40A4648CF5E}"/>
                </a:ext>
              </a:extLst>
            </xdr:cNvPr>
            <xdr:cNvGraphicFramePr/>
          </xdr:nvGraphicFramePr>
          <xdr:xfrm>
            <a:off x="0" y="0"/>
            <a:ext cx="0" cy="0"/>
          </xdr:xfrm>
          <a:graphic>
            <a:graphicData uri="http://schemas.microsoft.com/office/drawing/2010/slicer">
              <sle:slicer xmlns:sle="http://schemas.microsoft.com/office/drawing/2010/slicer" name="Year 18"/>
            </a:graphicData>
          </a:graphic>
        </xdr:graphicFrame>
      </mc:Choice>
      <mc:Fallback xmlns="">
        <xdr:sp macro="" textlink="">
          <xdr:nvSpPr>
            <xdr:cNvPr id="0" name=""/>
            <xdr:cNvSpPr>
              <a:spLocks noTextEdit="1"/>
            </xdr:cNvSpPr>
          </xdr:nvSpPr>
          <xdr:spPr>
            <a:xfrm>
              <a:off x="1988820" y="6930694"/>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464820</xdr:colOff>
      <xdr:row>2</xdr:row>
      <xdr:rowOff>38100</xdr:rowOff>
    </xdr:from>
    <xdr:to>
      <xdr:col>20</xdr:col>
      <xdr:colOff>403860</xdr:colOff>
      <xdr:row>4</xdr:row>
      <xdr:rowOff>28956</xdr:rowOff>
    </xdr:to>
    <mc:AlternateContent xmlns:mc="http://schemas.openxmlformats.org/markup-compatibility/2006" xmlns:a14="http://schemas.microsoft.com/office/drawing/2010/main">
      <mc:Choice Requires="a14">
        <xdr:graphicFrame macro="">
          <xdr:nvGraphicFramePr>
            <xdr:cNvPr id="68" name="Year 19">
              <a:extLst>
                <a:ext uri="{FF2B5EF4-FFF2-40B4-BE49-F238E27FC236}">
                  <a16:creationId xmlns:a16="http://schemas.microsoft.com/office/drawing/2014/main" id="{86FF1D37-3DFF-4B47-9CB6-96ACC2105377}"/>
                </a:ext>
              </a:extLst>
            </xdr:cNvPr>
            <xdr:cNvGraphicFramePr/>
          </xdr:nvGraphicFramePr>
          <xdr:xfrm>
            <a:off x="0" y="0"/>
            <a:ext cx="0" cy="0"/>
          </xdr:xfrm>
          <a:graphic>
            <a:graphicData uri="http://schemas.microsoft.com/office/drawing/2010/slicer">
              <sle:slicer xmlns:sle="http://schemas.microsoft.com/office/drawing/2010/slicer" name="Year 19"/>
            </a:graphicData>
          </a:graphic>
        </xdr:graphicFrame>
      </mc:Choice>
      <mc:Fallback xmlns="">
        <xdr:sp macro="" textlink="">
          <xdr:nvSpPr>
            <xdr:cNvPr id="0" name=""/>
            <xdr:cNvSpPr>
              <a:spLocks noTextEdit="1"/>
            </xdr:cNvSpPr>
          </xdr:nvSpPr>
          <xdr:spPr>
            <a:xfrm>
              <a:off x="10218420" y="403860"/>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38100</xdr:colOff>
      <xdr:row>2</xdr:row>
      <xdr:rowOff>22860</xdr:rowOff>
    </xdr:from>
    <xdr:to>
      <xdr:col>20</xdr:col>
      <xdr:colOff>495300</xdr:colOff>
      <xdr:row>4</xdr:row>
      <xdr:rowOff>99060</xdr:rowOff>
    </xdr:to>
    <xdr:sp macro="" textlink="">
      <xdr:nvSpPr>
        <xdr:cNvPr id="69" name="Rectangle 68">
          <a:extLst>
            <a:ext uri="{FF2B5EF4-FFF2-40B4-BE49-F238E27FC236}">
              <a16:creationId xmlns:a16="http://schemas.microsoft.com/office/drawing/2014/main" id="{1B41990D-6D8C-4910-A9E2-C3033CF134FA}"/>
            </a:ext>
          </a:extLst>
        </xdr:cNvPr>
        <xdr:cNvSpPr/>
      </xdr:nvSpPr>
      <xdr:spPr>
        <a:xfrm>
          <a:off x="12230100" y="388620"/>
          <a:ext cx="457200" cy="441960"/>
        </a:xfrm>
        <a:prstGeom prst="rect">
          <a:avLst/>
        </a:prstGeom>
        <a:solidFill>
          <a:srgbClr val="011C3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7</xdr:col>
      <xdr:colOff>548640</xdr:colOff>
      <xdr:row>2</xdr:row>
      <xdr:rowOff>60960</xdr:rowOff>
    </xdr:from>
    <xdr:to>
      <xdr:col>9</xdr:col>
      <xdr:colOff>297180</xdr:colOff>
      <xdr:row>4</xdr:row>
      <xdr:rowOff>5542</xdr:rowOff>
    </xdr:to>
    <xdr:sp macro="" textlink="">
      <xdr:nvSpPr>
        <xdr:cNvPr id="70" name="Rectangle: Rounded Corners 69">
          <a:hlinkClick xmlns:r="http://schemas.openxmlformats.org/officeDocument/2006/relationships" r:id="rId14"/>
          <a:extLst>
            <a:ext uri="{FF2B5EF4-FFF2-40B4-BE49-F238E27FC236}">
              <a16:creationId xmlns:a16="http://schemas.microsoft.com/office/drawing/2014/main" id="{F3333E12-8229-445B-960D-AE177EDCABF7}"/>
            </a:ext>
          </a:extLst>
        </xdr:cNvPr>
        <xdr:cNvSpPr/>
      </xdr:nvSpPr>
      <xdr:spPr>
        <a:xfrm>
          <a:off x="4815840" y="426720"/>
          <a:ext cx="967740" cy="310342"/>
        </a:xfrm>
        <a:prstGeom prst="roundRect">
          <a:avLst>
            <a:gd name="adj" fmla="val 49653"/>
          </a:avLst>
        </a:prstGeom>
        <a:solidFill>
          <a:srgbClr val="011C31"/>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BEFBFF"/>
              </a:solidFill>
              <a:effectLst/>
              <a:latin typeface="+mn-lt"/>
              <a:ea typeface="+mn-ea"/>
              <a:cs typeface="+mn-cs"/>
            </a:rPr>
            <a:t>Dashboard</a:t>
          </a:r>
          <a:endParaRPr lang="ru-RU" sz="1100" b="0">
            <a:solidFill>
              <a:srgbClr val="BEFBFF"/>
            </a:solidFill>
            <a:effectLst/>
            <a:latin typeface="+mn-lt"/>
            <a:ea typeface="+mn-ea"/>
            <a:cs typeface="+mn-cs"/>
          </a:endParaRPr>
        </a:p>
      </xdr:txBody>
    </xdr:sp>
    <xdr:clientData/>
  </xdr:twoCellAnchor>
  <xdr:twoCellAnchor>
    <xdr:from>
      <xdr:col>12</xdr:col>
      <xdr:colOff>45720</xdr:colOff>
      <xdr:row>2</xdr:row>
      <xdr:rowOff>60960</xdr:rowOff>
    </xdr:from>
    <xdr:to>
      <xdr:col>13</xdr:col>
      <xdr:colOff>403860</xdr:colOff>
      <xdr:row>4</xdr:row>
      <xdr:rowOff>5542</xdr:rowOff>
    </xdr:to>
    <xdr:sp macro="" textlink="">
      <xdr:nvSpPr>
        <xdr:cNvPr id="71" name="Rectangle: Rounded Corners 70">
          <a:hlinkClick xmlns:r="http://schemas.openxmlformats.org/officeDocument/2006/relationships" r:id="rId15"/>
          <a:extLst>
            <a:ext uri="{FF2B5EF4-FFF2-40B4-BE49-F238E27FC236}">
              <a16:creationId xmlns:a16="http://schemas.microsoft.com/office/drawing/2014/main" id="{7FE8C2D8-1A37-43D1-B404-599A0706AB8D}"/>
            </a:ext>
          </a:extLst>
        </xdr:cNvPr>
        <xdr:cNvSpPr/>
      </xdr:nvSpPr>
      <xdr:spPr>
        <a:xfrm>
          <a:off x="7360920" y="426720"/>
          <a:ext cx="967740" cy="310342"/>
        </a:xfrm>
        <a:prstGeom prst="roundRect">
          <a:avLst>
            <a:gd name="adj" fmla="val 49653"/>
          </a:avLst>
        </a:prstGeom>
        <a:solidFill>
          <a:srgbClr val="011C31"/>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BEFBFF"/>
              </a:solidFill>
              <a:effectLst/>
              <a:latin typeface="+mn-lt"/>
              <a:ea typeface="+mn-ea"/>
              <a:cs typeface="+mn-cs"/>
            </a:rPr>
            <a:t>Costs</a:t>
          </a:r>
          <a:endParaRPr lang="ru-RU" sz="1050" b="0" kern="1200">
            <a:solidFill>
              <a:srgbClr val="BEFBFF"/>
            </a:solidFill>
            <a:latin typeface="+mn-lt"/>
            <a:ea typeface="+mn-ea"/>
            <a:cs typeface="+mn-cs"/>
          </a:endParaRPr>
        </a:p>
      </xdr:txBody>
    </xdr:sp>
    <xdr:clientData/>
  </xdr:twoCellAnchor>
  <xdr:twoCellAnchor>
    <xdr:from>
      <xdr:col>9</xdr:col>
      <xdr:colOff>601980</xdr:colOff>
      <xdr:row>2</xdr:row>
      <xdr:rowOff>60960</xdr:rowOff>
    </xdr:from>
    <xdr:to>
      <xdr:col>11</xdr:col>
      <xdr:colOff>350520</xdr:colOff>
      <xdr:row>4</xdr:row>
      <xdr:rowOff>5542</xdr:rowOff>
    </xdr:to>
    <xdr:sp macro="" textlink="Processing!F26">
      <xdr:nvSpPr>
        <xdr:cNvPr id="72" name="Rectangle: Rounded Corners 71">
          <a:hlinkClick xmlns:r="http://schemas.openxmlformats.org/officeDocument/2006/relationships" r:id="rId16"/>
          <a:extLst>
            <a:ext uri="{FF2B5EF4-FFF2-40B4-BE49-F238E27FC236}">
              <a16:creationId xmlns:a16="http://schemas.microsoft.com/office/drawing/2014/main" id="{546B9E7F-F70E-421D-A94A-305AE817C869}"/>
            </a:ext>
          </a:extLst>
        </xdr:cNvPr>
        <xdr:cNvSpPr/>
      </xdr:nvSpPr>
      <xdr:spPr>
        <a:xfrm>
          <a:off x="6088380" y="426720"/>
          <a:ext cx="967740" cy="310342"/>
        </a:xfrm>
        <a:prstGeom prst="roundRect">
          <a:avLst>
            <a:gd name="adj" fmla="val 49653"/>
          </a:avLst>
        </a:prstGeom>
        <a:solidFill>
          <a:srgbClr val="011C31"/>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F7ACD383-DBBD-41C1-8129-D552369CE456}" type="TxLink">
            <a:rPr lang="en-US" sz="1100" b="0" i="0" u="none" strike="noStrike">
              <a:solidFill>
                <a:srgbClr val="BEFBFF"/>
              </a:solidFill>
              <a:effectLst/>
              <a:latin typeface="+mn-lt"/>
              <a:ea typeface="+mn-ea"/>
              <a:cs typeface="+mn-cs"/>
            </a:rPr>
            <a:pPr marL="0" indent="0" algn="ctr" defTabSz="914400" rtl="0" eaLnBrk="1" latinLnBrk="0" hangingPunct="1"/>
            <a:t>Structure</a:t>
          </a:fld>
          <a:endParaRPr lang="ru-RU" sz="1100" b="0">
            <a:solidFill>
              <a:srgbClr val="BEFBFF"/>
            </a:solidFill>
            <a:effectLst/>
            <a:latin typeface="+mn-lt"/>
            <a:ea typeface="+mn-ea"/>
            <a:cs typeface="+mn-cs"/>
          </a:endParaRPr>
        </a:p>
      </xdr:txBody>
    </xdr:sp>
    <xdr:clientData/>
  </xdr:twoCellAnchor>
  <xdr:twoCellAnchor>
    <xdr:from>
      <xdr:col>14</xdr:col>
      <xdr:colOff>99060</xdr:colOff>
      <xdr:row>2</xdr:row>
      <xdr:rowOff>60960</xdr:rowOff>
    </xdr:from>
    <xdr:to>
      <xdr:col>15</xdr:col>
      <xdr:colOff>457200</xdr:colOff>
      <xdr:row>4</xdr:row>
      <xdr:rowOff>5542</xdr:rowOff>
    </xdr:to>
    <xdr:sp macro="" textlink="">
      <xdr:nvSpPr>
        <xdr:cNvPr id="73" name="Rectangle: Rounded Corners 72">
          <a:extLst>
            <a:ext uri="{FF2B5EF4-FFF2-40B4-BE49-F238E27FC236}">
              <a16:creationId xmlns:a16="http://schemas.microsoft.com/office/drawing/2014/main" id="{0011D3C9-C6D9-461B-9F1A-FA90AE43DE22}"/>
            </a:ext>
          </a:extLst>
        </xdr:cNvPr>
        <xdr:cNvSpPr/>
      </xdr:nvSpPr>
      <xdr:spPr>
        <a:xfrm>
          <a:off x="8633460" y="426720"/>
          <a:ext cx="967740" cy="310342"/>
        </a:xfrm>
        <a:prstGeom prst="roundRect">
          <a:avLst>
            <a:gd name="adj" fmla="val 49653"/>
          </a:avLst>
        </a:prstGeom>
        <a:gradFill flip="none" rotWithShape="1">
          <a:gsLst>
            <a:gs pos="18000">
              <a:srgbClr val="003760"/>
            </a:gs>
            <a:gs pos="90000">
              <a:srgbClr val="003964"/>
            </a:gs>
          </a:gsLst>
          <a:path path="circle">
            <a:fillToRect l="50000" t="-80000" r="50000" b="180000"/>
          </a:path>
          <a:tileRect/>
        </a:gradFill>
        <a:ln w="9525">
          <a:solidFill>
            <a:srgbClr val="66FFFF"/>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pl-PL" sz="1050" b="1" i="0" u="none" strike="noStrike" kern="1200">
              <a:solidFill>
                <a:srgbClr val="66FFFF"/>
              </a:solidFill>
              <a:latin typeface="+mn-lt"/>
              <a:ea typeface="+mn-ea"/>
              <a:cs typeface="+mn-cs"/>
            </a:rPr>
            <a:t>Budget</a:t>
          </a:r>
          <a:endParaRPr lang="ru-RU" sz="1050" b="1" i="0" u="none" strike="noStrike" kern="1200">
            <a:solidFill>
              <a:srgbClr val="66FFFF"/>
            </a:solidFill>
            <a:latin typeface="+mn-lt"/>
            <a:ea typeface="+mn-ea"/>
            <a:cs typeface="+mn-cs"/>
          </a:endParaRPr>
        </a:p>
      </xdr:txBody>
    </xdr:sp>
    <xdr:clientData/>
  </xdr:twoCellAnchor>
  <xdr:twoCellAnchor>
    <xdr:from>
      <xdr:col>3</xdr:col>
      <xdr:colOff>15240</xdr:colOff>
      <xdr:row>2</xdr:row>
      <xdr:rowOff>38100</xdr:rowOff>
    </xdr:from>
    <xdr:to>
      <xdr:col>3</xdr:col>
      <xdr:colOff>397894</xdr:colOff>
      <xdr:row>4</xdr:row>
      <xdr:rowOff>70213</xdr:rowOff>
    </xdr:to>
    <xdr:grpSp>
      <xdr:nvGrpSpPr>
        <xdr:cNvPr id="74" name="Group 73">
          <a:extLst>
            <a:ext uri="{FF2B5EF4-FFF2-40B4-BE49-F238E27FC236}">
              <a16:creationId xmlns:a16="http://schemas.microsoft.com/office/drawing/2014/main" id="{C34443A1-8651-481A-8884-576FFF424576}"/>
            </a:ext>
          </a:extLst>
        </xdr:cNvPr>
        <xdr:cNvGrpSpPr/>
      </xdr:nvGrpSpPr>
      <xdr:grpSpPr>
        <a:xfrm>
          <a:off x="1786890" y="419100"/>
          <a:ext cx="382654" cy="413113"/>
          <a:chOff x="259080" y="2584068"/>
          <a:chExt cx="995827" cy="1035432"/>
        </a:xfrm>
      </xdr:grpSpPr>
      <xdr:pic>
        <xdr:nvPicPr>
          <xdr:cNvPr id="75" name="Graphic 74" descr="Signal with solid fill">
            <a:extLst>
              <a:ext uri="{FF2B5EF4-FFF2-40B4-BE49-F238E27FC236}">
                <a16:creationId xmlns:a16="http://schemas.microsoft.com/office/drawing/2014/main" id="{FD5DF427-42E9-730A-E975-4AA18E03ED35}"/>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59080" y="2705100"/>
            <a:ext cx="914400" cy="914400"/>
          </a:xfrm>
          <a:prstGeom prst="rect">
            <a:avLst/>
          </a:prstGeom>
        </xdr:spPr>
      </xdr:pic>
      <xdr:pic>
        <xdr:nvPicPr>
          <xdr:cNvPr id="76" name="Graphic 75" descr="Back with solid fill">
            <a:extLst>
              <a:ext uri="{FF2B5EF4-FFF2-40B4-BE49-F238E27FC236}">
                <a16:creationId xmlns:a16="http://schemas.microsoft.com/office/drawing/2014/main" id="{0F843553-9F9F-67BC-8754-376926FB9BFD}"/>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rot="7316941">
            <a:off x="282739" y="2584068"/>
            <a:ext cx="972168" cy="972168"/>
          </a:xfrm>
          <a:prstGeom prst="rect">
            <a:avLst/>
          </a:prstGeom>
        </xdr:spPr>
      </xdr:pic>
      <xdr:pic>
        <xdr:nvPicPr>
          <xdr:cNvPr id="77" name="Graphic 76" descr="Flying Money with solid fill">
            <a:extLst>
              <a:ext uri="{FF2B5EF4-FFF2-40B4-BE49-F238E27FC236}">
                <a16:creationId xmlns:a16="http://schemas.microsoft.com/office/drawing/2014/main" id="{EC4DF0E1-2CAA-DD15-3D0B-775C19E47C57}"/>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59080" y="2667001"/>
            <a:ext cx="525780" cy="525781"/>
          </a:xfrm>
          <a:prstGeom prst="rect">
            <a:avLst/>
          </a:prstGeom>
        </xdr:spPr>
      </xdr:pic>
    </xdr:grpSp>
    <xdr:clientData/>
  </xdr:twoCellAnchor>
  <xdr:twoCellAnchor>
    <xdr:from>
      <xdr:col>3</xdr:col>
      <xdr:colOff>361406</xdr:colOff>
      <xdr:row>2</xdr:row>
      <xdr:rowOff>78922</xdr:rowOff>
    </xdr:from>
    <xdr:to>
      <xdr:col>6</xdr:col>
      <xdr:colOff>403860</xdr:colOff>
      <xdr:row>4</xdr:row>
      <xdr:rowOff>70213</xdr:rowOff>
    </xdr:to>
    <xdr:sp macro="" textlink="">
      <xdr:nvSpPr>
        <xdr:cNvPr id="78" name="TextBox 77">
          <a:extLst>
            <a:ext uri="{FF2B5EF4-FFF2-40B4-BE49-F238E27FC236}">
              <a16:creationId xmlns:a16="http://schemas.microsoft.com/office/drawing/2014/main" id="{CA7D6173-ACC7-4FAD-82CC-CFC3FF654B70}"/>
            </a:ext>
          </a:extLst>
        </xdr:cNvPr>
        <xdr:cNvSpPr txBox="1"/>
      </xdr:nvSpPr>
      <xdr:spPr>
        <a:xfrm>
          <a:off x="2190206" y="444682"/>
          <a:ext cx="1871254" cy="357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pl-PL" sz="1800" b="1">
              <a:solidFill>
                <a:srgbClr val="BFFAFF"/>
              </a:solidFill>
            </a:rPr>
            <a:t>Personal Finance</a:t>
          </a:r>
          <a:endParaRPr lang="ru-RU" sz="1800" b="1">
            <a:solidFill>
              <a:srgbClr val="BFFAFF"/>
            </a:solidFill>
          </a:endParaRPr>
        </a:p>
      </xdr:txBody>
    </xdr:sp>
    <xdr:clientData/>
  </xdr:twoCellAnchor>
  <xdr:twoCellAnchor>
    <xdr:from>
      <xdr:col>7</xdr:col>
      <xdr:colOff>489405</xdr:colOff>
      <xdr:row>6</xdr:row>
      <xdr:rowOff>99060</xdr:rowOff>
    </xdr:from>
    <xdr:to>
      <xdr:col>20</xdr:col>
      <xdr:colOff>340815</xdr:colOff>
      <xdr:row>32</xdr:row>
      <xdr:rowOff>137160</xdr:rowOff>
    </xdr:to>
    <xdr:sp macro="" textlink="">
      <xdr:nvSpPr>
        <xdr:cNvPr id="79" name="Rectangle: Rounded Corners 78">
          <a:extLst>
            <a:ext uri="{FF2B5EF4-FFF2-40B4-BE49-F238E27FC236}">
              <a16:creationId xmlns:a16="http://schemas.microsoft.com/office/drawing/2014/main" id="{2A6C6E22-72D1-403E-B0C5-9BFA024F4CC3}"/>
            </a:ext>
          </a:extLst>
        </xdr:cNvPr>
        <xdr:cNvSpPr/>
      </xdr:nvSpPr>
      <xdr:spPr>
        <a:xfrm>
          <a:off x="4756605" y="1196340"/>
          <a:ext cx="7776210" cy="4792980"/>
        </a:xfrm>
        <a:prstGeom prst="roundRect">
          <a:avLst>
            <a:gd name="adj" fmla="val 6047"/>
          </a:avLst>
        </a:prstGeom>
        <a:gradFill flip="none" rotWithShape="1">
          <a:gsLst>
            <a:gs pos="73000">
              <a:srgbClr val="011F33"/>
            </a:gs>
            <a:gs pos="0">
              <a:srgbClr val="002841"/>
            </a:gs>
          </a:gsLst>
          <a:path path="circle">
            <a:fillToRect r="100000" b="100000"/>
          </a:path>
          <a:tileRect l="-100000" t="-100000"/>
        </a:gradFill>
        <a:ln>
          <a:noFill/>
        </a:ln>
        <a:effectLst>
          <a:outerShdw blurRad="190500" dist="63500" dir="2700000" algn="tl" rotWithShape="0">
            <a:prstClr val="black">
              <a:alpha val="8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8</xdr:col>
      <xdr:colOff>207465</xdr:colOff>
      <xdr:row>9</xdr:row>
      <xdr:rowOff>24489</xdr:rowOff>
    </xdr:from>
    <xdr:to>
      <xdr:col>13</xdr:col>
      <xdr:colOff>542745</xdr:colOff>
      <xdr:row>27</xdr:row>
      <xdr:rowOff>134848</xdr:rowOff>
    </xdr:to>
    <xdr:graphicFrame macro="">
      <xdr:nvGraphicFramePr>
        <xdr:cNvPr id="80" name="Chart 79">
          <a:extLst>
            <a:ext uri="{FF2B5EF4-FFF2-40B4-BE49-F238E27FC236}">
              <a16:creationId xmlns:a16="http://schemas.microsoft.com/office/drawing/2014/main" id="{4B16967A-8D9C-4CB1-B89D-E180F8D2A9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8</xdr:col>
      <xdr:colOff>47445</xdr:colOff>
      <xdr:row>7</xdr:row>
      <xdr:rowOff>8671</xdr:rowOff>
    </xdr:from>
    <xdr:to>
      <xdr:col>9</xdr:col>
      <xdr:colOff>245565</xdr:colOff>
      <xdr:row>10</xdr:row>
      <xdr:rowOff>11824</xdr:rowOff>
    </xdr:to>
    <xdr:sp macro="" textlink="Processing!D9">
      <xdr:nvSpPr>
        <xdr:cNvPr id="81" name="TextBox 24">
          <a:extLst>
            <a:ext uri="{FF2B5EF4-FFF2-40B4-BE49-F238E27FC236}">
              <a16:creationId xmlns:a16="http://schemas.microsoft.com/office/drawing/2014/main" id="{C23A5070-5714-4EDD-9B8F-300ABB8EB253}"/>
            </a:ext>
          </a:extLst>
        </xdr:cNvPr>
        <xdr:cNvSpPr txBox="1"/>
      </xdr:nvSpPr>
      <xdr:spPr>
        <a:xfrm>
          <a:off x="4924245" y="1288831"/>
          <a:ext cx="807720" cy="55179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2651D74-1197-4388-B3D3-6A87DEEAD511}" type="TxLink">
            <a:rPr lang="en-US" sz="1400" b="1" kern="1200">
              <a:solidFill>
                <a:srgbClr val="66FFFF"/>
              </a:solidFill>
              <a:latin typeface="+mn-lt"/>
              <a:ea typeface="+mn-ea"/>
              <a:cs typeface="+mn-cs"/>
            </a:rPr>
            <a:pPr marL="0" indent="0" algn="l" defTabSz="914400" rtl="0" eaLnBrk="1" latinLnBrk="0" hangingPunct="1"/>
            <a:t>Budget</a:t>
          </a:fld>
          <a:endParaRPr lang="ru-RU" sz="1400" b="1" kern="1200">
            <a:solidFill>
              <a:srgbClr val="66FFFF"/>
            </a:solidFill>
            <a:latin typeface="+mn-lt"/>
            <a:ea typeface="+mn-ea"/>
            <a:cs typeface="+mn-cs"/>
          </a:endParaRPr>
        </a:p>
      </xdr:txBody>
    </xdr:sp>
    <xdr:clientData/>
  </xdr:twoCellAnchor>
  <xdr:twoCellAnchor>
    <xdr:from>
      <xdr:col>9</xdr:col>
      <xdr:colOff>375105</xdr:colOff>
      <xdr:row>13</xdr:row>
      <xdr:rowOff>74413</xdr:rowOff>
    </xdr:from>
    <xdr:to>
      <xdr:col>12</xdr:col>
      <xdr:colOff>375105</xdr:colOff>
      <xdr:row>23</xdr:row>
      <xdr:rowOff>84924</xdr:rowOff>
    </xdr:to>
    <xdr:sp macro="" textlink="Processing!F16">
      <xdr:nvSpPr>
        <xdr:cNvPr id="82" name="Oval 81">
          <a:extLst>
            <a:ext uri="{FF2B5EF4-FFF2-40B4-BE49-F238E27FC236}">
              <a16:creationId xmlns:a16="http://schemas.microsoft.com/office/drawing/2014/main" id="{CD9F5E69-2059-471D-B60C-B6CAE2DAE327}"/>
            </a:ext>
          </a:extLst>
        </xdr:cNvPr>
        <xdr:cNvSpPr/>
      </xdr:nvSpPr>
      <xdr:spPr>
        <a:xfrm>
          <a:off x="5861505" y="2451853"/>
          <a:ext cx="1828800" cy="1839311"/>
        </a:xfrm>
        <a:prstGeom prst="ellipse">
          <a:avLst/>
        </a:prstGeom>
        <a:gradFill>
          <a:gsLst>
            <a:gs pos="73000">
              <a:srgbClr val="011F33"/>
            </a:gs>
            <a:gs pos="0">
              <a:srgbClr val="002841"/>
            </a:gs>
          </a:gsLst>
          <a:path path="circle">
            <a:fillToRect r="100000" b="100000"/>
          </a:path>
        </a:gradFill>
        <a:ln>
          <a:noFill/>
        </a:ln>
        <a:effectLst>
          <a:outerShdw blurRad="190500" dist="25400" sx="105000" sy="105000" algn="ctr" rotWithShape="0">
            <a:srgbClr val="003258">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CF1872E6-B2C7-4AB9-805D-A72367445B4F}" type="TxLink">
            <a:rPr lang="en-US" sz="2400" b="0" i="0" u="none" strike="noStrike" kern="1200">
              <a:solidFill>
                <a:srgbClr val="66FFFF"/>
              </a:solidFill>
              <a:latin typeface="+mn-lt"/>
              <a:ea typeface="+mn-ea"/>
              <a:cs typeface="+mn-cs"/>
            </a:rPr>
            <a:pPr marL="0" indent="0" algn="ctr" defTabSz="914400" rtl="0" eaLnBrk="1" latinLnBrk="0" hangingPunct="1"/>
            <a:t> $17,961 </a:t>
          </a:fld>
          <a:endParaRPr lang="en-US" sz="2400" kern="1200">
            <a:solidFill>
              <a:srgbClr val="66FFFF"/>
            </a:solidFill>
            <a:latin typeface="+mn-lt"/>
            <a:ea typeface="+mn-ea"/>
            <a:cs typeface="+mn-cs"/>
          </a:endParaRPr>
        </a:p>
      </xdr:txBody>
    </xdr:sp>
    <xdr:clientData/>
  </xdr:twoCellAnchor>
  <xdr:twoCellAnchor>
    <xdr:from>
      <xdr:col>14</xdr:col>
      <xdr:colOff>260805</xdr:colOff>
      <xdr:row>6</xdr:row>
      <xdr:rowOff>167640</xdr:rowOff>
    </xdr:from>
    <xdr:to>
      <xdr:col>19</xdr:col>
      <xdr:colOff>275367</xdr:colOff>
      <xdr:row>14</xdr:row>
      <xdr:rowOff>76988</xdr:rowOff>
    </xdr:to>
    <xdr:grpSp>
      <xdr:nvGrpSpPr>
        <xdr:cNvPr id="83" name="Group 82">
          <a:extLst>
            <a:ext uri="{FF2B5EF4-FFF2-40B4-BE49-F238E27FC236}">
              <a16:creationId xmlns:a16="http://schemas.microsoft.com/office/drawing/2014/main" id="{95694130-FC43-4800-AA6F-0D5DFDC4A320}"/>
            </a:ext>
          </a:extLst>
        </xdr:cNvPr>
        <xdr:cNvGrpSpPr/>
      </xdr:nvGrpSpPr>
      <xdr:grpSpPr>
        <a:xfrm>
          <a:off x="8528505" y="1310640"/>
          <a:ext cx="2967312" cy="1433348"/>
          <a:chOff x="6896100" y="4450080"/>
          <a:chExt cx="2651760" cy="1006642"/>
        </a:xfrm>
      </xdr:grpSpPr>
      <xdr:sp macro="" textlink="">
        <xdr:nvSpPr>
          <xdr:cNvPr id="84" name="Rectangle: Rounded Corners 83">
            <a:extLst>
              <a:ext uri="{FF2B5EF4-FFF2-40B4-BE49-F238E27FC236}">
                <a16:creationId xmlns:a16="http://schemas.microsoft.com/office/drawing/2014/main" id="{78597A66-67AC-D95B-9F41-F89FED103927}"/>
              </a:ext>
            </a:extLst>
          </xdr:cNvPr>
          <xdr:cNvSpPr/>
        </xdr:nvSpPr>
        <xdr:spPr>
          <a:xfrm>
            <a:off x="7434722" y="4719719"/>
            <a:ext cx="2058538" cy="60736"/>
          </a:xfrm>
          <a:prstGeom prst="roundRect">
            <a:avLst>
              <a:gd name="adj" fmla="val 50000"/>
            </a:avLst>
          </a:prstGeom>
          <a:gradFill flip="none" rotWithShape="1">
            <a:gsLst>
              <a:gs pos="7000">
                <a:srgbClr val="16BBC9"/>
              </a:gs>
              <a:gs pos="20000">
                <a:srgbClr val="003258"/>
              </a:gs>
            </a:gsLst>
            <a:lin ang="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85" name="Rectangle: Rounded Corners 84">
            <a:extLst>
              <a:ext uri="{FF2B5EF4-FFF2-40B4-BE49-F238E27FC236}">
                <a16:creationId xmlns:a16="http://schemas.microsoft.com/office/drawing/2014/main" id="{7D282ACE-C428-76D0-9046-E1FE9B893CA8}"/>
              </a:ext>
            </a:extLst>
          </xdr:cNvPr>
          <xdr:cNvSpPr/>
        </xdr:nvSpPr>
        <xdr:spPr>
          <a:xfrm>
            <a:off x="7447916" y="5119051"/>
            <a:ext cx="2058538" cy="60736"/>
          </a:xfrm>
          <a:prstGeom prst="roundRect">
            <a:avLst>
              <a:gd name="adj" fmla="val 50000"/>
            </a:avLst>
          </a:prstGeom>
          <a:gradFill flip="none" rotWithShape="1">
            <a:gsLst>
              <a:gs pos="7000">
                <a:srgbClr val="29A3FF"/>
              </a:gs>
              <a:gs pos="20000">
                <a:srgbClr val="003258"/>
              </a:gs>
            </a:gsLst>
            <a:lin ang="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aphicFrame macro="">
        <xdr:nvGraphicFramePr>
          <xdr:cNvPr id="86" name="Chart 85">
            <a:extLst>
              <a:ext uri="{FF2B5EF4-FFF2-40B4-BE49-F238E27FC236}">
                <a16:creationId xmlns:a16="http://schemas.microsoft.com/office/drawing/2014/main" id="{C6BEB045-EA97-3837-FDBE-7B401CB742F2}"/>
              </a:ext>
            </a:extLst>
          </xdr:cNvPr>
          <xdr:cNvGraphicFramePr>
            <a:graphicFrameLocks/>
          </xdr:cNvGraphicFramePr>
        </xdr:nvGraphicFramePr>
        <xdr:xfrm>
          <a:off x="6896100" y="4450080"/>
          <a:ext cx="2651760" cy="1006642"/>
        </xdr:xfrm>
        <a:graphic>
          <a:graphicData uri="http://schemas.openxmlformats.org/drawingml/2006/chart">
            <c:chart xmlns:c="http://schemas.openxmlformats.org/drawingml/2006/chart" xmlns:r="http://schemas.openxmlformats.org/officeDocument/2006/relationships" r:id="rId24"/>
          </a:graphicData>
        </a:graphic>
      </xdr:graphicFrame>
    </xdr:grpSp>
    <xdr:clientData/>
  </xdr:twoCellAnchor>
  <xdr:twoCellAnchor>
    <xdr:from>
      <xdr:col>19</xdr:col>
      <xdr:colOff>176985</xdr:colOff>
      <xdr:row>8</xdr:row>
      <xdr:rowOff>35785</xdr:rowOff>
    </xdr:from>
    <xdr:to>
      <xdr:col>20</xdr:col>
      <xdr:colOff>176985</xdr:colOff>
      <xdr:row>9</xdr:row>
      <xdr:rowOff>165452</xdr:rowOff>
    </xdr:to>
    <xdr:sp macro="" textlink="Processing!I10">
      <xdr:nvSpPr>
        <xdr:cNvPr id="87" name="TextBox 24">
          <a:extLst>
            <a:ext uri="{FF2B5EF4-FFF2-40B4-BE49-F238E27FC236}">
              <a16:creationId xmlns:a16="http://schemas.microsoft.com/office/drawing/2014/main" id="{5135D15B-F9B9-4AC3-9AE9-D29B19D3B696}"/>
            </a:ext>
          </a:extLst>
        </xdr:cNvPr>
        <xdr:cNvSpPr txBox="1"/>
      </xdr:nvSpPr>
      <xdr:spPr>
        <a:xfrm>
          <a:off x="11759385" y="1498825"/>
          <a:ext cx="609600" cy="31254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3928D719-02F1-4985-B737-88EA951A44BC}" type="TxLink">
            <a:rPr lang="en-US" sz="1400" b="0" i="0" u="none" strike="noStrike" kern="1200">
              <a:solidFill>
                <a:srgbClr val="747FA4"/>
              </a:solidFill>
              <a:latin typeface="Aptos Narrow"/>
              <a:ea typeface="+mn-ea"/>
              <a:cs typeface="+mn-cs"/>
            </a:rPr>
            <a:pPr marL="0" indent="0" algn="r" defTabSz="914400" rtl="0" eaLnBrk="1" latinLnBrk="0" hangingPunct="1"/>
            <a:t>55%</a:t>
          </a:fld>
          <a:endParaRPr lang="ru-RU" sz="1400" b="0" i="0" u="none" strike="noStrike" kern="1200">
            <a:solidFill>
              <a:srgbClr val="747FA4"/>
            </a:solidFill>
            <a:latin typeface="Aptos Narrow"/>
            <a:ea typeface="+mn-ea"/>
            <a:cs typeface="+mn-cs"/>
          </a:endParaRPr>
        </a:p>
      </xdr:txBody>
    </xdr:sp>
    <xdr:clientData/>
  </xdr:twoCellAnchor>
  <xdr:twoCellAnchor>
    <xdr:from>
      <xdr:col>19</xdr:col>
      <xdr:colOff>176985</xdr:colOff>
      <xdr:row>10</xdr:row>
      <xdr:rowOff>167427</xdr:rowOff>
    </xdr:from>
    <xdr:to>
      <xdr:col>20</xdr:col>
      <xdr:colOff>176985</xdr:colOff>
      <xdr:row>12</xdr:row>
      <xdr:rowOff>115265</xdr:rowOff>
    </xdr:to>
    <xdr:sp macro="" textlink="Processing!I11">
      <xdr:nvSpPr>
        <xdr:cNvPr id="88" name="TextBox 87">
          <a:extLst>
            <a:ext uri="{FF2B5EF4-FFF2-40B4-BE49-F238E27FC236}">
              <a16:creationId xmlns:a16="http://schemas.microsoft.com/office/drawing/2014/main" id="{692259CA-3A80-4B12-98C8-5E4C9F4393F8}"/>
            </a:ext>
          </a:extLst>
        </xdr:cNvPr>
        <xdr:cNvSpPr txBox="1"/>
      </xdr:nvSpPr>
      <xdr:spPr>
        <a:xfrm>
          <a:off x="11759385" y="1996227"/>
          <a:ext cx="609600" cy="313598"/>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D2F0151-3CB3-4C55-9B2F-EA07778B6CC8}" type="TxLink">
            <a:rPr lang="en-US" sz="1400" b="0" i="0" u="none" strike="noStrike" kern="1200">
              <a:solidFill>
                <a:srgbClr val="747FA4"/>
              </a:solidFill>
              <a:latin typeface="Aptos Narrow"/>
              <a:ea typeface="+mn-ea"/>
              <a:cs typeface="+mn-cs"/>
            </a:rPr>
            <a:pPr marL="0" indent="0" algn="r" defTabSz="914400" rtl="0" eaLnBrk="1" latinLnBrk="0" hangingPunct="1"/>
            <a:t>45%</a:t>
          </a:fld>
          <a:endParaRPr lang="ru-RU" sz="1400" b="0" i="0" u="none" strike="noStrike" kern="1200">
            <a:solidFill>
              <a:srgbClr val="747FA4"/>
            </a:solidFill>
            <a:latin typeface="Aptos Narrow"/>
            <a:ea typeface="+mn-ea"/>
            <a:cs typeface="+mn-cs"/>
          </a:endParaRPr>
        </a:p>
      </xdr:txBody>
    </xdr:sp>
    <xdr:clientData/>
  </xdr:twoCellAnchor>
  <xdr:twoCellAnchor>
    <xdr:from>
      <xdr:col>13</xdr:col>
      <xdr:colOff>390344</xdr:colOff>
      <xdr:row>8</xdr:row>
      <xdr:rowOff>9721</xdr:rowOff>
    </xdr:from>
    <xdr:to>
      <xdr:col>14</xdr:col>
      <xdr:colOff>237944</xdr:colOff>
      <xdr:row>10</xdr:row>
      <xdr:rowOff>11823</xdr:rowOff>
    </xdr:to>
    <xdr:sp macro="" textlink="">
      <xdr:nvSpPr>
        <xdr:cNvPr id="89" name="Rectangle: Rounded Corners 88">
          <a:extLst>
            <a:ext uri="{FF2B5EF4-FFF2-40B4-BE49-F238E27FC236}">
              <a16:creationId xmlns:a16="http://schemas.microsoft.com/office/drawing/2014/main" id="{9E5D9A6F-D41C-456A-B081-A2EFE7A895C3}"/>
            </a:ext>
          </a:extLst>
        </xdr:cNvPr>
        <xdr:cNvSpPr/>
      </xdr:nvSpPr>
      <xdr:spPr>
        <a:xfrm>
          <a:off x="8315144" y="1472761"/>
          <a:ext cx="457200" cy="367862"/>
        </a:xfrm>
        <a:prstGeom prst="roundRect">
          <a:avLst>
            <a:gd name="adj" fmla="val 34849"/>
          </a:avLst>
        </a:prstGeom>
        <a:gradFill>
          <a:gsLst>
            <a:gs pos="73000">
              <a:srgbClr val="011F33"/>
            </a:gs>
            <a:gs pos="0">
              <a:srgbClr val="002841"/>
            </a:gs>
          </a:gsLst>
          <a:path path="circle">
            <a:fillToRect r="100000" b="100000"/>
          </a:path>
        </a:gradFill>
        <a:ln w="9525">
          <a:gradFill>
            <a:gsLst>
              <a:gs pos="0">
                <a:srgbClr val="004679"/>
              </a:gs>
              <a:gs pos="74000">
                <a:srgbClr val="011F33"/>
              </a:gs>
            </a:gsLst>
            <a:lin ang="2700000" scaled="0"/>
          </a:gradFill>
        </a:ln>
        <a:effectLst>
          <a:outerShdw blurRad="127000" dist="25400" dir="2700000" algn="tl" rotWithShape="0">
            <a:srgbClr val="003258">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marL="0" indent="0" algn="ctr"/>
          <a:endParaRPr lang="ru-RU" sz="1100" b="0" i="0" u="none" strike="noStrike">
            <a:solidFill>
              <a:srgbClr val="747FA4"/>
            </a:solidFill>
            <a:latin typeface="Aptos Narrow"/>
            <a:ea typeface="+mn-ea"/>
            <a:cs typeface="+mn-cs"/>
          </a:endParaRPr>
        </a:p>
      </xdr:txBody>
    </xdr:sp>
    <xdr:clientData/>
  </xdr:twoCellAnchor>
  <xdr:twoCellAnchor>
    <xdr:from>
      <xdr:col>13</xdr:col>
      <xdr:colOff>390344</xdr:colOff>
      <xdr:row>11</xdr:row>
      <xdr:rowOff>13198</xdr:rowOff>
    </xdr:from>
    <xdr:to>
      <xdr:col>14</xdr:col>
      <xdr:colOff>237944</xdr:colOff>
      <xdr:row>13</xdr:row>
      <xdr:rowOff>15300</xdr:rowOff>
    </xdr:to>
    <xdr:sp macro="" textlink="">
      <xdr:nvSpPr>
        <xdr:cNvPr id="90" name="Rectangle: Rounded Corners 89">
          <a:extLst>
            <a:ext uri="{FF2B5EF4-FFF2-40B4-BE49-F238E27FC236}">
              <a16:creationId xmlns:a16="http://schemas.microsoft.com/office/drawing/2014/main" id="{19D0458A-5C92-427C-9482-F348AC06FAF4}"/>
            </a:ext>
          </a:extLst>
        </xdr:cNvPr>
        <xdr:cNvSpPr/>
      </xdr:nvSpPr>
      <xdr:spPr>
        <a:xfrm>
          <a:off x="8315144" y="2024878"/>
          <a:ext cx="457200" cy="367862"/>
        </a:xfrm>
        <a:prstGeom prst="roundRect">
          <a:avLst>
            <a:gd name="adj" fmla="val 34849"/>
          </a:avLst>
        </a:prstGeom>
        <a:gradFill>
          <a:gsLst>
            <a:gs pos="73000">
              <a:srgbClr val="011F33"/>
            </a:gs>
            <a:gs pos="0">
              <a:srgbClr val="002841"/>
            </a:gs>
          </a:gsLst>
          <a:path path="circle">
            <a:fillToRect r="100000" b="100000"/>
          </a:path>
        </a:gradFill>
        <a:ln w="9525">
          <a:gradFill>
            <a:gsLst>
              <a:gs pos="0">
                <a:srgbClr val="004679"/>
              </a:gs>
              <a:gs pos="74000">
                <a:srgbClr val="011F33"/>
              </a:gs>
            </a:gsLst>
            <a:lin ang="2700000" scaled="0"/>
          </a:gradFill>
        </a:ln>
        <a:effectLst>
          <a:outerShdw blurRad="127000" dist="25400" dir="2700000" algn="tl" rotWithShape="0">
            <a:srgbClr val="003258">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marL="0" indent="0" algn="ctr"/>
          <a:endParaRPr lang="ru-RU" sz="1100" b="0" i="0" u="none" strike="noStrike">
            <a:solidFill>
              <a:srgbClr val="747FA4"/>
            </a:solidFill>
            <a:latin typeface="Aptos Narrow"/>
            <a:ea typeface="+mn-ea"/>
            <a:cs typeface="+mn-cs"/>
          </a:endParaRPr>
        </a:p>
      </xdr:txBody>
    </xdr:sp>
    <xdr:clientData/>
  </xdr:twoCellAnchor>
  <xdr:twoCellAnchor>
    <xdr:from>
      <xdr:col>14</xdr:col>
      <xdr:colOff>564081</xdr:colOff>
      <xdr:row>14</xdr:row>
      <xdr:rowOff>176048</xdr:rowOff>
    </xdr:from>
    <xdr:to>
      <xdr:col>16</xdr:col>
      <xdr:colOff>48969</xdr:colOff>
      <xdr:row>16</xdr:row>
      <xdr:rowOff>51601</xdr:rowOff>
    </xdr:to>
    <xdr:sp macro="" textlink="Processing!D10">
      <xdr:nvSpPr>
        <xdr:cNvPr id="91" name="TextBox 20">
          <a:extLst>
            <a:ext uri="{FF2B5EF4-FFF2-40B4-BE49-F238E27FC236}">
              <a16:creationId xmlns:a16="http://schemas.microsoft.com/office/drawing/2014/main" id="{016AFEA5-3561-4B8C-A5C5-AB5AF53BD425}"/>
            </a:ext>
          </a:extLst>
        </xdr:cNvPr>
        <xdr:cNvSpPr txBox="1"/>
      </xdr:nvSpPr>
      <xdr:spPr>
        <a:xfrm>
          <a:off x="9098481" y="2736368"/>
          <a:ext cx="704088" cy="24131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2E5309A-F003-4D20-99AD-D0757B8ECAC0}" type="TxLink">
            <a:rPr lang="en-US" sz="1200" b="0" i="0" u="none" strike="noStrike" kern="1200">
              <a:solidFill>
                <a:srgbClr val="747FA4"/>
              </a:solidFill>
              <a:latin typeface="Aptos Narrow"/>
              <a:ea typeface="+mn-ea"/>
              <a:cs typeface="+mn-cs"/>
            </a:rPr>
            <a:pPr marL="0" indent="0" algn="l" defTabSz="914400" rtl="0" eaLnBrk="1" latinLnBrk="0" hangingPunct="1"/>
            <a:t>Needs</a:t>
          </a:fld>
          <a:endParaRPr lang="ru-RU" sz="1200" b="0" i="0" u="none" strike="noStrike" kern="1200">
            <a:solidFill>
              <a:srgbClr val="747FA4"/>
            </a:solidFill>
            <a:latin typeface="Aptos Narrow"/>
            <a:ea typeface="+mn-ea"/>
            <a:cs typeface="+mn-cs"/>
          </a:endParaRPr>
        </a:p>
      </xdr:txBody>
    </xdr:sp>
    <xdr:clientData/>
  </xdr:twoCellAnchor>
  <xdr:twoCellAnchor>
    <xdr:from>
      <xdr:col>14</xdr:col>
      <xdr:colOff>564081</xdr:colOff>
      <xdr:row>17</xdr:row>
      <xdr:rowOff>43153</xdr:rowOff>
    </xdr:from>
    <xdr:to>
      <xdr:col>16</xdr:col>
      <xdr:colOff>48969</xdr:colOff>
      <xdr:row>18</xdr:row>
      <xdr:rowOff>100534</xdr:rowOff>
    </xdr:to>
    <xdr:sp macro="" textlink="Processing!D11">
      <xdr:nvSpPr>
        <xdr:cNvPr id="92" name="TextBox 20">
          <a:extLst>
            <a:ext uri="{FF2B5EF4-FFF2-40B4-BE49-F238E27FC236}">
              <a16:creationId xmlns:a16="http://schemas.microsoft.com/office/drawing/2014/main" id="{BBA3DBD4-E683-4E6B-8F43-A4BA8A2FAFD7}"/>
            </a:ext>
          </a:extLst>
        </xdr:cNvPr>
        <xdr:cNvSpPr txBox="1"/>
      </xdr:nvSpPr>
      <xdr:spPr>
        <a:xfrm>
          <a:off x="9098481" y="3152113"/>
          <a:ext cx="704088" cy="240261"/>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5077445C-810E-4526-8F61-9A7147D1B69C}" type="TxLink">
            <a:rPr lang="en-US" sz="1200" b="0" i="0" u="none" strike="noStrike" kern="1200">
              <a:solidFill>
                <a:srgbClr val="747FA4"/>
              </a:solidFill>
              <a:latin typeface="Aptos Narrow"/>
              <a:ea typeface="+mn-ea"/>
              <a:cs typeface="+mn-cs"/>
            </a:rPr>
            <a:pPr marL="0" indent="0" algn="l" defTabSz="914400" rtl="0" eaLnBrk="1" latinLnBrk="0" hangingPunct="1"/>
            <a:t>Savings</a:t>
          </a:fld>
          <a:endParaRPr lang="ru-RU" sz="1200" b="0" i="0" u="none" strike="noStrike" kern="1200">
            <a:solidFill>
              <a:srgbClr val="747FA4"/>
            </a:solidFill>
            <a:latin typeface="Aptos Narrow"/>
            <a:ea typeface="+mn-ea"/>
            <a:cs typeface="+mn-cs"/>
          </a:endParaRPr>
        </a:p>
      </xdr:txBody>
    </xdr:sp>
    <xdr:clientData/>
  </xdr:twoCellAnchor>
  <xdr:twoCellAnchor>
    <xdr:from>
      <xdr:col>14</xdr:col>
      <xdr:colOff>564081</xdr:colOff>
      <xdr:row>19</xdr:row>
      <xdr:rowOff>92086</xdr:rowOff>
    </xdr:from>
    <xdr:to>
      <xdr:col>16</xdr:col>
      <xdr:colOff>48969</xdr:colOff>
      <xdr:row>20</xdr:row>
      <xdr:rowOff>149467</xdr:rowOff>
    </xdr:to>
    <xdr:sp macro="" textlink="Processing!D12">
      <xdr:nvSpPr>
        <xdr:cNvPr id="93" name="TextBox 20">
          <a:extLst>
            <a:ext uri="{FF2B5EF4-FFF2-40B4-BE49-F238E27FC236}">
              <a16:creationId xmlns:a16="http://schemas.microsoft.com/office/drawing/2014/main" id="{434ECC11-839C-49A6-AFF4-F3C0CD59AD5F}"/>
            </a:ext>
          </a:extLst>
        </xdr:cNvPr>
        <xdr:cNvSpPr txBox="1"/>
      </xdr:nvSpPr>
      <xdr:spPr>
        <a:xfrm>
          <a:off x="9098481" y="3566806"/>
          <a:ext cx="704088" cy="240261"/>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9CBDABC-5EBC-49EC-A866-D4DDBE037CF3}" type="TxLink">
            <a:rPr lang="en-US" sz="1200" b="0" i="0" u="none" strike="noStrike" kern="1200">
              <a:solidFill>
                <a:srgbClr val="747FA4"/>
              </a:solidFill>
              <a:latin typeface="Aptos Narrow"/>
              <a:ea typeface="+mn-ea"/>
              <a:cs typeface="+mn-cs"/>
            </a:rPr>
            <a:pPr marL="0" indent="0" algn="l" defTabSz="914400" rtl="0" eaLnBrk="1" latinLnBrk="0" hangingPunct="1"/>
            <a:t>Goal</a:t>
          </a:fld>
          <a:endParaRPr lang="ru-RU" sz="1200" b="0" i="0" u="none" strike="noStrike" kern="1200">
            <a:solidFill>
              <a:srgbClr val="747FA4"/>
            </a:solidFill>
            <a:latin typeface="Aptos Narrow"/>
            <a:ea typeface="+mn-ea"/>
            <a:cs typeface="+mn-cs"/>
          </a:endParaRPr>
        </a:p>
      </xdr:txBody>
    </xdr:sp>
    <xdr:clientData/>
  </xdr:twoCellAnchor>
  <xdr:twoCellAnchor>
    <xdr:from>
      <xdr:col>14</xdr:col>
      <xdr:colOff>564081</xdr:colOff>
      <xdr:row>21</xdr:row>
      <xdr:rowOff>141018</xdr:rowOff>
    </xdr:from>
    <xdr:to>
      <xdr:col>16</xdr:col>
      <xdr:colOff>48969</xdr:colOff>
      <xdr:row>23</xdr:row>
      <xdr:rowOff>15519</xdr:rowOff>
    </xdr:to>
    <xdr:sp macro="" textlink="Processing!D13">
      <xdr:nvSpPr>
        <xdr:cNvPr id="94" name="TextBox 20">
          <a:extLst>
            <a:ext uri="{FF2B5EF4-FFF2-40B4-BE49-F238E27FC236}">
              <a16:creationId xmlns:a16="http://schemas.microsoft.com/office/drawing/2014/main" id="{9DC3D9EE-1865-4321-9807-4A5C43CF811E}"/>
            </a:ext>
          </a:extLst>
        </xdr:cNvPr>
        <xdr:cNvSpPr txBox="1"/>
      </xdr:nvSpPr>
      <xdr:spPr>
        <a:xfrm>
          <a:off x="9098481" y="3981498"/>
          <a:ext cx="704088" cy="240261"/>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B0AEE21-E478-4FE4-A7B8-502266C96D51}" type="TxLink">
            <a:rPr lang="en-US" sz="1200" b="0" i="0" u="none" strike="noStrike" kern="1200">
              <a:solidFill>
                <a:srgbClr val="747FA4"/>
              </a:solidFill>
              <a:latin typeface="Aptos Narrow"/>
              <a:ea typeface="+mn-ea"/>
              <a:cs typeface="+mn-cs"/>
            </a:rPr>
            <a:pPr marL="0" indent="0" algn="l" defTabSz="914400" rtl="0" eaLnBrk="1" latinLnBrk="0" hangingPunct="1"/>
            <a:t>Debts</a:t>
          </a:fld>
          <a:endParaRPr lang="ru-RU" sz="1200" b="0" i="0" u="none" strike="noStrike" kern="1200">
            <a:solidFill>
              <a:srgbClr val="747FA4"/>
            </a:solidFill>
            <a:latin typeface="Aptos Narrow"/>
            <a:ea typeface="+mn-ea"/>
            <a:cs typeface="+mn-cs"/>
          </a:endParaRPr>
        </a:p>
      </xdr:txBody>
    </xdr:sp>
    <xdr:clientData/>
  </xdr:twoCellAnchor>
  <xdr:twoCellAnchor>
    <xdr:from>
      <xdr:col>16</xdr:col>
      <xdr:colOff>519885</xdr:colOff>
      <xdr:row>14</xdr:row>
      <xdr:rowOff>176048</xdr:rowOff>
    </xdr:from>
    <xdr:to>
      <xdr:col>17</xdr:col>
      <xdr:colOff>550365</xdr:colOff>
      <xdr:row>16</xdr:row>
      <xdr:rowOff>51601</xdr:rowOff>
    </xdr:to>
    <xdr:sp macro="" textlink="Processing!E10">
      <xdr:nvSpPr>
        <xdr:cNvPr id="95" name="TextBox 20">
          <a:extLst>
            <a:ext uri="{FF2B5EF4-FFF2-40B4-BE49-F238E27FC236}">
              <a16:creationId xmlns:a16="http://schemas.microsoft.com/office/drawing/2014/main" id="{115F2B25-7A15-4838-A463-44F9A7408A15}"/>
            </a:ext>
          </a:extLst>
        </xdr:cNvPr>
        <xdr:cNvSpPr txBox="1"/>
      </xdr:nvSpPr>
      <xdr:spPr>
        <a:xfrm>
          <a:off x="10273485" y="2736368"/>
          <a:ext cx="640080" cy="24131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498E75CA-C551-4F75-A0BC-818511235B09}" type="TxLink">
            <a:rPr lang="en-US" sz="1200" b="0" i="0" u="none" strike="noStrike" kern="1200">
              <a:solidFill>
                <a:srgbClr val="747FA4"/>
              </a:solidFill>
              <a:latin typeface="Aptos Narrow"/>
              <a:ea typeface="+mn-ea"/>
              <a:cs typeface="+mn-cs"/>
            </a:rPr>
            <a:pPr marL="0" indent="0" algn="ctr" defTabSz="914400" rtl="0" eaLnBrk="1" latinLnBrk="0" hangingPunct="1"/>
            <a:t>31%</a:t>
          </a:fld>
          <a:endParaRPr lang="ru-RU" sz="1200" b="0" i="0" u="none" strike="noStrike" kern="1200">
            <a:solidFill>
              <a:srgbClr val="747FA4"/>
            </a:solidFill>
            <a:latin typeface="Aptos Narrow"/>
            <a:ea typeface="+mn-ea"/>
            <a:cs typeface="+mn-cs"/>
          </a:endParaRPr>
        </a:p>
      </xdr:txBody>
    </xdr:sp>
    <xdr:clientData/>
  </xdr:twoCellAnchor>
  <xdr:twoCellAnchor>
    <xdr:from>
      <xdr:col>16</xdr:col>
      <xdr:colOff>519885</xdr:colOff>
      <xdr:row>17</xdr:row>
      <xdr:rowOff>43153</xdr:rowOff>
    </xdr:from>
    <xdr:to>
      <xdr:col>17</xdr:col>
      <xdr:colOff>550365</xdr:colOff>
      <xdr:row>18</xdr:row>
      <xdr:rowOff>100534</xdr:rowOff>
    </xdr:to>
    <xdr:sp macro="" textlink="Processing!E11">
      <xdr:nvSpPr>
        <xdr:cNvPr id="96" name="TextBox 20">
          <a:extLst>
            <a:ext uri="{FF2B5EF4-FFF2-40B4-BE49-F238E27FC236}">
              <a16:creationId xmlns:a16="http://schemas.microsoft.com/office/drawing/2014/main" id="{9D49D324-5F24-4ED6-A9B9-215141842D82}"/>
            </a:ext>
          </a:extLst>
        </xdr:cNvPr>
        <xdr:cNvSpPr txBox="1"/>
      </xdr:nvSpPr>
      <xdr:spPr>
        <a:xfrm>
          <a:off x="10273485" y="3152113"/>
          <a:ext cx="640080" cy="240261"/>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0FA7CB31-DD56-46A6-97E1-151BA318091F}" type="TxLink">
            <a:rPr lang="en-US" sz="1200" b="0" i="0" u="none" strike="noStrike" kern="1200">
              <a:solidFill>
                <a:srgbClr val="747FA4"/>
              </a:solidFill>
              <a:latin typeface="Aptos Narrow"/>
              <a:ea typeface="+mn-ea"/>
              <a:cs typeface="+mn-cs"/>
            </a:rPr>
            <a:pPr marL="0" indent="0" algn="ctr" defTabSz="914400" rtl="0" eaLnBrk="1" latinLnBrk="0" hangingPunct="1"/>
            <a:t>20%</a:t>
          </a:fld>
          <a:endParaRPr lang="ru-RU" sz="1200" b="0" i="0" u="none" strike="noStrike" kern="1200">
            <a:solidFill>
              <a:srgbClr val="747FA4"/>
            </a:solidFill>
            <a:latin typeface="Aptos Narrow"/>
            <a:ea typeface="+mn-ea"/>
            <a:cs typeface="+mn-cs"/>
          </a:endParaRPr>
        </a:p>
      </xdr:txBody>
    </xdr:sp>
    <xdr:clientData/>
  </xdr:twoCellAnchor>
  <xdr:twoCellAnchor>
    <xdr:from>
      <xdr:col>16</xdr:col>
      <xdr:colOff>519885</xdr:colOff>
      <xdr:row>19</xdr:row>
      <xdr:rowOff>92086</xdr:rowOff>
    </xdr:from>
    <xdr:to>
      <xdr:col>17</xdr:col>
      <xdr:colOff>550365</xdr:colOff>
      <xdr:row>20</xdr:row>
      <xdr:rowOff>149467</xdr:rowOff>
    </xdr:to>
    <xdr:sp macro="" textlink="Processing!E12">
      <xdr:nvSpPr>
        <xdr:cNvPr id="97" name="TextBox 20">
          <a:extLst>
            <a:ext uri="{FF2B5EF4-FFF2-40B4-BE49-F238E27FC236}">
              <a16:creationId xmlns:a16="http://schemas.microsoft.com/office/drawing/2014/main" id="{E94A2064-7A81-4FF9-A1DB-E945BBE23C7D}"/>
            </a:ext>
          </a:extLst>
        </xdr:cNvPr>
        <xdr:cNvSpPr txBox="1"/>
      </xdr:nvSpPr>
      <xdr:spPr>
        <a:xfrm>
          <a:off x="10273485" y="3566806"/>
          <a:ext cx="640080" cy="240261"/>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8F692C56-CE24-45F8-A3AE-6643567C557E}" type="TxLink">
            <a:rPr lang="en-US" sz="1200" b="0" i="0" u="none" strike="noStrike" kern="1200">
              <a:solidFill>
                <a:srgbClr val="747FA4"/>
              </a:solidFill>
              <a:latin typeface="Aptos Narrow"/>
              <a:ea typeface="+mn-ea"/>
              <a:cs typeface="+mn-cs"/>
            </a:rPr>
            <a:pPr marL="0" indent="0" algn="ctr" defTabSz="914400" rtl="0" eaLnBrk="1" latinLnBrk="0" hangingPunct="1"/>
            <a:t>25%</a:t>
          </a:fld>
          <a:endParaRPr lang="ru-RU" sz="1200" b="0" i="0" u="none" strike="noStrike" kern="1200">
            <a:solidFill>
              <a:srgbClr val="747FA4"/>
            </a:solidFill>
            <a:latin typeface="Aptos Narrow"/>
            <a:ea typeface="+mn-ea"/>
            <a:cs typeface="+mn-cs"/>
          </a:endParaRPr>
        </a:p>
      </xdr:txBody>
    </xdr:sp>
    <xdr:clientData/>
  </xdr:twoCellAnchor>
  <xdr:twoCellAnchor>
    <xdr:from>
      <xdr:col>16</xdr:col>
      <xdr:colOff>519885</xdr:colOff>
      <xdr:row>21</xdr:row>
      <xdr:rowOff>141018</xdr:rowOff>
    </xdr:from>
    <xdr:to>
      <xdr:col>17</xdr:col>
      <xdr:colOff>550365</xdr:colOff>
      <xdr:row>23</xdr:row>
      <xdr:rowOff>15519</xdr:rowOff>
    </xdr:to>
    <xdr:sp macro="" textlink="Processing!E13">
      <xdr:nvSpPr>
        <xdr:cNvPr id="98" name="TextBox 20">
          <a:extLst>
            <a:ext uri="{FF2B5EF4-FFF2-40B4-BE49-F238E27FC236}">
              <a16:creationId xmlns:a16="http://schemas.microsoft.com/office/drawing/2014/main" id="{0FAFA972-6B1C-4A8F-B0EF-E57D509F2325}"/>
            </a:ext>
          </a:extLst>
        </xdr:cNvPr>
        <xdr:cNvSpPr txBox="1"/>
      </xdr:nvSpPr>
      <xdr:spPr>
        <a:xfrm>
          <a:off x="10273485" y="3981498"/>
          <a:ext cx="640080" cy="240261"/>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DCB6B53A-DFBE-447C-8B85-B72EDD361276}" type="TxLink">
            <a:rPr lang="en-US" sz="1200" b="0" i="0" u="none" strike="noStrike" kern="1200">
              <a:solidFill>
                <a:srgbClr val="747FA4"/>
              </a:solidFill>
              <a:latin typeface="Aptos Narrow"/>
              <a:ea typeface="+mn-ea"/>
              <a:cs typeface="+mn-cs"/>
            </a:rPr>
            <a:pPr marL="0" indent="0" algn="ctr" defTabSz="914400" rtl="0" eaLnBrk="1" latinLnBrk="0" hangingPunct="1"/>
            <a:t>24%</a:t>
          </a:fld>
          <a:endParaRPr lang="ru-RU" sz="1200" b="0" i="0" u="none" strike="noStrike" kern="1200">
            <a:solidFill>
              <a:srgbClr val="747FA4"/>
            </a:solidFill>
            <a:latin typeface="Aptos Narrow"/>
            <a:ea typeface="+mn-ea"/>
            <a:cs typeface="+mn-cs"/>
          </a:endParaRPr>
        </a:p>
      </xdr:txBody>
    </xdr:sp>
    <xdr:clientData/>
  </xdr:twoCellAnchor>
  <xdr:twoCellAnchor>
    <xdr:from>
      <xdr:col>18</xdr:col>
      <xdr:colOff>296601</xdr:colOff>
      <xdr:row>14</xdr:row>
      <xdr:rowOff>176048</xdr:rowOff>
    </xdr:from>
    <xdr:to>
      <xdr:col>19</xdr:col>
      <xdr:colOff>327081</xdr:colOff>
      <xdr:row>16</xdr:row>
      <xdr:rowOff>51601</xdr:rowOff>
    </xdr:to>
    <xdr:sp macro="" textlink="Processing!F10">
      <xdr:nvSpPr>
        <xdr:cNvPr id="99" name="TextBox 20">
          <a:extLst>
            <a:ext uri="{FF2B5EF4-FFF2-40B4-BE49-F238E27FC236}">
              <a16:creationId xmlns:a16="http://schemas.microsoft.com/office/drawing/2014/main" id="{3352D139-E2C8-4460-811B-651FB355D6F3}"/>
            </a:ext>
          </a:extLst>
        </xdr:cNvPr>
        <xdr:cNvSpPr txBox="1"/>
      </xdr:nvSpPr>
      <xdr:spPr>
        <a:xfrm>
          <a:off x="11269401" y="2736368"/>
          <a:ext cx="640080" cy="24131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1AD85183-709D-4241-ABBE-2C771D909467}" type="TxLink">
            <a:rPr lang="en-US" sz="1200" b="0" i="0" u="none" strike="noStrike" kern="1200">
              <a:solidFill>
                <a:srgbClr val="747FA4"/>
              </a:solidFill>
              <a:latin typeface="Aptos Narrow"/>
              <a:ea typeface="+mn-ea"/>
              <a:cs typeface="+mn-cs"/>
            </a:rPr>
            <a:pPr marL="0" indent="0" algn="r" defTabSz="914400" rtl="0" eaLnBrk="1" latinLnBrk="0" hangingPunct="1"/>
            <a:t> $5,495 </a:t>
          </a:fld>
          <a:endParaRPr lang="ru-RU" sz="1200" b="0" i="0" u="none" strike="noStrike" kern="1200">
            <a:solidFill>
              <a:srgbClr val="747FA4"/>
            </a:solidFill>
            <a:latin typeface="Aptos Narrow"/>
            <a:ea typeface="+mn-ea"/>
            <a:cs typeface="+mn-cs"/>
          </a:endParaRPr>
        </a:p>
      </xdr:txBody>
    </xdr:sp>
    <xdr:clientData/>
  </xdr:twoCellAnchor>
  <xdr:twoCellAnchor>
    <xdr:from>
      <xdr:col>18</xdr:col>
      <xdr:colOff>296601</xdr:colOff>
      <xdr:row>17</xdr:row>
      <xdr:rowOff>43153</xdr:rowOff>
    </xdr:from>
    <xdr:to>
      <xdr:col>19</xdr:col>
      <xdr:colOff>327081</xdr:colOff>
      <xdr:row>18</xdr:row>
      <xdr:rowOff>100534</xdr:rowOff>
    </xdr:to>
    <xdr:sp macro="" textlink="Processing!F11">
      <xdr:nvSpPr>
        <xdr:cNvPr id="100" name="TextBox 20">
          <a:extLst>
            <a:ext uri="{FF2B5EF4-FFF2-40B4-BE49-F238E27FC236}">
              <a16:creationId xmlns:a16="http://schemas.microsoft.com/office/drawing/2014/main" id="{510EF47B-C3DD-4CBB-816C-206D370B9411}"/>
            </a:ext>
          </a:extLst>
        </xdr:cNvPr>
        <xdr:cNvSpPr txBox="1"/>
      </xdr:nvSpPr>
      <xdr:spPr>
        <a:xfrm>
          <a:off x="11269401" y="3152113"/>
          <a:ext cx="640080" cy="240261"/>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43000DDD-B619-4274-A59D-E1197F81BA5B}" type="TxLink">
            <a:rPr lang="en-US" sz="1200" b="0" i="0" u="none" strike="noStrike" kern="1200">
              <a:solidFill>
                <a:srgbClr val="747FA4"/>
              </a:solidFill>
              <a:latin typeface="Aptos Narrow"/>
              <a:ea typeface="+mn-ea"/>
              <a:cs typeface="+mn-cs"/>
            </a:rPr>
            <a:pPr marL="0" indent="0" algn="r" defTabSz="914400" rtl="0" eaLnBrk="1" latinLnBrk="0" hangingPunct="1"/>
            <a:t> $3,592 </a:t>
          </a:fld>
          <a:endParaRPr lang="ru-RU" sz="1200" b="0" i="0" u="none" strike="noStrike" kern="1200">
            <a:solidFill>
              <a:srgbClr val="747FA4"/>
            </a:solidFill>
            <a:latin typeface="Aptos Narrow"/>
            <a:ea typeface="+mn-ea"/>
            <a:cs typeface="+mn-cs"/>
          </a:endParaRPr>
        </a:p>
      </xdr:txBody>
    </xdr:sp>
    <xdr:clientData/>
  </xdr:twoCellAnchor>
  <xdr:twoCellAnchor>
    <xdr:from>
      <xdr:col>18</xdr:col>
      <xdr:colOff>296601</xdr:colOff>
      <xdr:row>19</xdr:row>
      <xdr:rowOff>92086</xdr:rowOff>
    </xdr:from>
    <xdr:to>
      <xdr:col>19</xdr:col>
      <xdr:colOff>327081</xdr:colOff>
      <xdr:row>20</xdr:row>
      <xdr:rowOff>149467</xdr:rowOff>
    </xdr:to>
    <xdr:sp macro="" textlink="Processing!F12">
      <xdr:nvSpPr>
        <xdr:cNvPr id="101" name="TextBox 20">
          <a:extLst>
            <a:ext uri="{FF2B5EF4-FFF2-40B4-BE49-F238E27FC236}">
              <a16:creationId xmlns:a16="http://schemas.microsoft.com/office/drawing/2014/main" id="{96024448-8290-416E-939D-B69E095E21A7}"/>
            </a:ext>
          </a:extLst>
        </xdr:cNvPr>
        <xdr:cNvSpPr txBox="1"/>
      </xdr:nvSpPr>
      <xdr:spPr>
        <a:xfrm>
          <a:off x="11269401" y="3566806"/>
          <a:ext cx="640080" cy="240261"/>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19656CB-1C6D-4B14-88C7-09F5C7F28DD3}" type="TxLink">
            <a:rPr lang="en-US" sz="1200" b="0" i="0" u="none" strike="noStrike" kern="1200">
              <a:solidFill>
                <a:srgbClr val="747FA4"/>
              </a:solidFill>
              <a:latin typeface="Aptos Narrow"/>
              <a:ea typeface="+mn-ea"/>
              <a:cs typeface="+mn-cs"/>
            </a:rPr>
            <a:pPr marL="0" indent="0" algn="r" defTabSz="914400" rtl="0" eaLnBrk="1" latinLnBrk="0" hangingPunct="1"/>
            <a:t> $4,500 </a:t>
          </a:fld>
          <a:endParaRPr lang="ru-RU" sz="1200" b="0" i="0" u="none" strike="noStrike" kern="1200">
            <a:solidFill>
              <a:srgbClr val="747FA4"/>
            </a:solidFill>
            <a:latin typeface="Aptos Narrow"/>
            <a:ea typeface="+mn-ea"/>
            <a:cs typeface="+mn-cs"/>
          </a:endParaRPr>
        </a:p>
      </xdr:txBody>
    </xdr:sp>
    <xdr:clientData/>
  </xdr:twoCellAnchor>
  <xdr:twoCellAnchor>
    <xdr:from>
      <xdr:col>18</xdr:col>
      <xdr:colOff>296601</xdr:colOff>
      <xdr:row>21</xdr:row>
      <xdr:rowOff>141018</xdr:rowOff>
    </xdr:from>
    <xdr:to>
      <xdr:col>19</xdr:col>
      <xdr:colOff>327081</xdr:colOff>
      <xdr:row>23</xdr:row>
      <xdr:rowOff>15519</xdr:rowOff>
    </xdr:to>
    <xdr:sp macro="" textlink="Processing!F13">
      <xdr:nvSpPr>
        <xdr:cNvPr id="102" name="TextBox 20">
          <a:extLst>
            <a:ext uri="{FF2B5EF4-FFF2-40B4-BE49-F238E27FC236}">
              <a16:creationId xmlns:a16="http://schemas.microsoft.com/office/drawing/2014/main" id="{545532B7-9724-46D1-BC3B-B2E9044C42CC}"/>
            </a:ext>
          </a:extLst>
        </xdr:cNvPr>
        <xdr:cNvSpPr txBox="1"/>
      </xdr:nvSpPr>
      <xdr:spPr>
        <a:xfrm>
          <a:off x="11269401" y="3981498"/>
          <a:ext cx="640080" cy="240261"/>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3C64B4BA-43AB-47FF-B2B1-33004BDA7C6A}" type="TxLink">
            <a:rPr lang="en-US" sz="1200" b="0" i="0" u="none" strike="noStrike" kern="1200">
              <a:solidFill>
                <a:srgbClr val="747FA4"/>
              </a:solidFill>
              <a:latin typeface="Aptos Narrow"/>
              <a:ea typeface="+mn-ea"/>
              <a:cs typeface="+mn-cs"/>
            </a:rPr>
            <a:pPr marL="0" indent="0" algn="r" defTabSz="914400" rtl="0" eaLnBrk="1" latinLnBrk="0" hangingPunct="1"/>
            <a:t> $4,374 </a:t>
          </a:fld>
          <a:endParaRPr lang="ru-RU" sz="1200" b="0" i="0" u="none" strike="noStrike" kern="1200">
            <a:solidFill>
              <a:srgbClr val="747FA4"/>
            </a:solidFill>
            <a:latin typeface="Aptos Narrow"/>
            <a:ea typeface="+mn-ea"/>
            <a:cs typeface="+mn-cs"/>
          </a:endParaRPr>
        </a:p>
      </xdr:txBody>
    </xdr:sp>
    <xdr:clientData/>
  </xdr:twoCellAnchor>
  <xdr:twoCellAnchor>
    <xdr:from>
      <xdr:col>17</xdr:col>
      <xdr:colOff>542067</xdr:colOff>
      <xdr:row>24</xdr:row>
      <xdr:rowOff>64639</xdr:rowOff>
    </xdr:from>
    <xdr:to>
      <xdr:col>20</xdr:col>
      <xdr:colOff>55063</xdr:colOff>
      <xdr:row>28</xdr:row>
      <xdr:rowOff>91703</xdr:rowOff>
    </xdr:to>
    <xdr:sp macro="" textlink="Processing!E15">
      <xdr:nvSpPr>
        <xdr:cNvPr id="103" name="Rectangle: Rounded Corners 102">
          <a:extLst>
            <a:ext uri="{FF2B5EF4-FFF2-40B4-BE49-F238E27FC236}">
              <a16:creationId xmlns:a16="http://schemas.microsoft.com/office/drawing/2014/main" id="{176AD8E5-46D7-482E-83F1-DB5F6CCA566B}"/>
            </a:ext>
          </a:extLst>
        </xdr:cNvPr>
        <xdr:cNvSpPr/>
      </xdr:nvSpPr>
      <xdr:spPr>
        <a:xfrm>
          <a:off x="10905267" y="4453759"/>
          <a:ext cx="1341796" cy="758584"/>
        </a:xfrm>
        <a:prstGeom prst="roundRect">
          <a:avLst>
            <a:gd name="adj" fmla="val 19697"/>
          </a:avLst>
        </a:prstGeom>
        <a:gradFill>
          <a:gsLst>
            <a:gs pos="73000">
              <a:srgbClr val="011F33"/>
            </a:gs>
            <a:gs pos="0">
              <a:srgbClr val="002841"/>
            </a:gs>
          </a:gsLst>
          <a:path path="circle">
            <a:fillToRect r="100000" b="100000"/>
          </a:path>
        </a:gradFill>
        <a:ln w="9525">
          <a:gradFill>
            <a:gsLst>
              <a:gs pos="0">
                <a:srgbClr val="004679"/>
              </a:gs>
              <a:gs pos="74000">
                <a:srgbClr val="011F33"/>
              </a:gs>
            </a:gsLst>
            <a:lin ang="2700000" scaled="0"/>
          </a:gradFill>
        </a:ln>
        <a:effectLst>
          <a:outerShdw blurRad="127000" dist="25400" dir="2700000" algn="tl" rotWithShape="0">
            <a:srgbClr val="003258">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marL="0" indent="0" algn="ctr"/>
          <a:fld id="{5D43211B-0796-4FA0-B971-74B790C103E3}" type="TxLink">
            <a:rPr lang="en-US" sz="1100" b="0" i="0" u="none" strike="noStrike">
              <a:solidFill>
                <a:srgbClr val="747FA4"/>
              </a:solidFill>
              <a:latin typeface="Aptos Narrow"/>
              <a:ea typeface="+mn-ea"/>
              <a:cs typeface="+mn-cs"/>
            </a:rPr>
            <a:pPr marL="0" indent="0" algn="ctr"/>
            <a:t>Balance</a:t>
          </a:fld>
          <a:endParaRPr lang="ru-RU" sz="1100" b="0" i="0" u="none" strike="noStrike">
            <a:solidFill>
              <a:srgbClr val="747FA4"/>
            </a:solidFill>
            <a:latin typeface="Aptos Narrow"/>
            <a:ea typeface="+mn-ea"/>
            <a:cs typeface="+mn-cs"/>
          </a:endParaRPr>
        </a:p>
      </xdr:txBody>
    </xdr:sp>
    <xdr:clientData/>
  </xdr:twoCellAnchor>
  <xdr:twoCellAnchor>
    <xdr:from>
      <xdr:col>18</xdr:col>
      <xdr:colOff>91441</xdr:colOff>
      <xdr:row>25</xdr:row>
      <xdr:rowOff>3679</xdr:rowOff>
    </xdr:from>
    <xdr:to>
      <xdr:col>19</xdr:col>
      <xdr:colOff>436065</xdr:colOff>
      <xdr:row>27</xdr:row>
      <xdr:rowOff>14098</xdr:rowOff>
    </xdr:to>
    <xdr:sp macro="" textlink="Processing!F15">
      <xdr:nvSpPr>
        <xdr:cNvPr id="104" name="TextBox 20">
          <a:extLst>
            <a:ext uri="{FF2B5EF4-FFF2-40B4-BE49-F238E27FC236}">
              <a16:creationId xmlns:a16="http://schemas.microsoft.com/office/drawing/2014/main" id="{4AF15108-9023-4F6C-85FF-FD9FB2252A73}"/>
            </a:ext>
          </a:extLst>
        </xdr:cNvPr>
        <xdr:cNvSpPr txBox="1"/>
      </xdr:nvSpPr>
      <xdr:spPr>
        <a:xfrm>
          <a:off x="11064241" y="4575679"/>
          <a:ext cx="954224" cy="376179"/>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88752FE9-B576-48E8-9330-EB4C48F6B79B}" type="TxLink">
            <a:rPr lang="en-US" sz="1800" b="1" i="0" u="none" strike="noStrike" kern="1200">
              <a:solidFill>
                <a:srgbClr val="66FFFF"/>
              </a:solidFill>
              <a:latin typeface="Aptos Narrow"/>
              <a:ea typeface="+mn-ea"/>
              <a:cs typeface="+mn-cs"/>
            </a:rPr>
            <a:pPr marL="0" indent="0" algn="ctr" defTabSz="914400" rtl="0" eaLnBrk="1" latinLnBrk="0" hangingPunct="1"/>
            <a:t> $3,171 </a:t>
          </a:fld>
          <a:endParaRPr lang="ru-RU" sz="1800" b="1" i="0" u="none" strike="noStrike" kern="1200">
            <a:solidFill>
              <a:srgbClr val="66FFFF"/>
            </a:solidFill>
            <a:latin typeface="Aptos Narrow"/>
            <a:ea typeface="+mn-ea"/>
            <a:cs typeface="+mn-cs"/>
          </a:endParaRPr>
        </a:p>
      </xdr:txBody>
    </xdr:sp>
    <xdr:clientData/>
  </xdr:twoCellAnchor>
  <xdr:twoCellAnchor>
    <xdr:from>
      <xdr:col>14</xdr:col>
      <xdr:colOff>389667</xdr:colOff>
      <xdr:row>15</xdr:row>
      <xdr:rowOff>70419</xdr:rowOff>
    </xdr:from>
    <xdr:to>
      <xdr:col>14</xdr:col>
      <xdr:colOff>526827</xdr:colOff>
      <xdr:row>16</xdr:row>
      <xdr:rowOff>25750</xdr:rowOff>
    </xdr:to>
    <xdr:sp macro="" textlink="">
      <xdr:nvSpPr>
        <xdr:cNvPr id="105" name="Oval 104">
          <a:extLst>
            <a:ext uri="{FF2B5EF4-FFF2-40B4-BE49-F238E27FC236}">
              <a16:creationId xmlns:a16="http://schemas.microsoft.com/office/drawing/2014/main" id="{10B2D4C0-A743-4339-B8C2-D009E4E7F6F4}"/>
            </a:ext>
          </a:extLst>
        </xdr:cNvPr>
        <xdr:cNvSpPr/>
      </xdr:nvSpPr>
      <xdr:spPr>
        <a:xfrm>
          <a:off x="8924067" y="2813619"/>
          <a:ext cx="137160" cy="138211"/>
        </a:xfrm>
        <a:prstGeom prst="ellipse">
          <a:avLst/>
        </a:prstGeom>
        <a:solidFill>
          <a:srgbClr val="183F66"/>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14</xdr:col>
      <xdr:colOff>389667</xdr:colOff>
      <xdr:row>17</xdr:row>
      <xdr:rowOff>116625</xdr:rowOff>
    </xdr:from>
    <xdr:to>
      <xdr:col>14</xdr:col>
      <xdr:colOff>526827</xdr:colOff>
      <xdr:row>18</xdr:row>
      <xdr:rowOff>71956</xdr:rowOff>
    </xdr:to>
    <xdr:sp macro="" textlink="">
      <xdr:nvSpPr>
        <xdr:cNvPr id="106" name="Oval 105">
          <a:extLst>
            <a:ext uri="{FF2B5EF4-FFF2-40B4-BE49-F238E27FC236}">
              <a16:creationId xmlns:a16="http://schemas.microsoft.com/office/drawing/2014/main" id="{9E82ECF1-4C39-46FD-8A3C-C6B2372A338E}"/>
            </a:ext>
          </a:extLst>
        </xdr:cNvPr>
        <xdr:cNvSpPr/>
      </xdr:nvSpPr>
      <xdr:spPr>
        <a:xfrm>
          <a:off x="8924067" y="3225585"/>
          <a:ext cx="137160" cy="138211"/>
        </a:xfrm>
        <a:prstGeom prst="ellipse">
          <a:avLst/>
        </a:prstGeom>
        <a:solidFill>
          <a:srgbClr val="5882B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14</xdr:col>
      <xdr:colOff>389667</xdr:colOff>
      <xdr:row>19</xdr:row>
      <xdr:rowOff>162831</xdr:rowOff>
    </xdr:from>
    <xdr:to>
      <xdr:col>14</xdr:col>
      <xdr:colOff>526827</xdr:colOff>
      <xdr:row>20</xdr:row>
      <xdr:rowOff>118162</xdr:rowOff>
    </xdr:to>
    <xdr:sp macro="" textlink="">
      <xdr:nvSpPr>
        <xdr:cNvPr id="107" name="Oval 106">
          <a:extLst>
            <a:ext uri="{FF2B5EF4-FFF2-40B4-BE49-F238E27FC236}">
              <a16:creationId xmlns:a16="http://schemas.microsoft.com/office/drawing/2014/main" id="{399C2A87-A001-4683-BE4B-D023D55DF0BE}"/>
            </a:ext>
          </a:extLst>
        </xdr:cNvPr>
        <xdr:cNvSpPr/>
      </xdr:nvSpPr>
      <xdr:spPr>
        <a:xfrm>
          <a:off x="8924067" y="3637551"/>
          <a:ext cx="137160" cy="138211"/>
        </a:xfrm>
        <a:prstGeom prst="ellipse">
          <a:avLst/>
        </a:prstGeom>
        <a:solidFill>
          <a:srgbClr val="01EF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14</xdr:col>
      <xdr:colOff>389667</xdr:colOff>
      <xdr:row>22</xdr:row>
      <xdr:rowOff>27208</xdr:rowOff>
    </xdr:from>
    <xdr:to>
      <xdr:col>14</xdr:col>
      <xdr:colOff>526827</xdr:colOff>
      <xdr:row>22</xdr:row>
      <xdr:rowOff>164368</xdr:rowOff>
    </xdr:to>
    <xdr:sp macro="" textlink="">
      <xdr:nvSpPr>
        <xdr:cNvPr id="108" name="Oval 107">
          <a:extLst>
            <a:ext uri="{FF2B5EF4-FFF2-40B4-BE49-F238E27FC236}">
              <a16:creationId xmlns:a16="http://schemas.microsoft.com/office/drawing/2014/main" id="{6BC5AC0C-C5B3-43EC-87E9-E08E6C21B140}"/>
            </a:ext>
          </a:extLst>
        </xdr:cNvPr>
        <xdr:cNvSpPr/>
      </xdr:nvSpPr>
      <xdr:spPr>
        <a:xfrm>
          <a:off x="8924067" y="4050568"/>
          <a:ext cx="137160" cy="137160"/>
        </a:xfrm>
        <a:prstGeom prst="ellipse">
          <a:avLst/>
        </a:prstGeom>
        <a:solidFill>
          <a:srgbClr val="29A3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editAs="oneCell">
    <xdr:from>
      <xdr:col>13</xdr:col>
      <xdr:colOff>515112</xdr:colOff>
      <xdr:row>11</xdr:row>
      <xdr:rowOff>95248</xdr:rowOff>
    </xdr:from>
    <xdr:to>
      <xdr:col>14</xdr:col>
      <xdr:colOff>134112</xdr:colOff>
      <xdr:row>12</xdr:row>
      <xdr:rowOff>139879</xdr:rowOff>
    </xdr:to>
    <xdr:pic>
      <xdr:nvPicPr>
        <xdr:cNvPr id="109" name="Graphic 108" descr="Download from cloud outline">
          <a:extLst>
            <a:ext uri="{FF2B5EF4-FFF2-40B4-BE49-F238E27FC236}">
              <a16:creationId xmlns:a16="http://schemas.microsoft.com/office/drawing/2014/main" id="{3A86F3A2-FDEE-44FD-93D8-8D80D53BF4ED}"/>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8439912" y="2106928"/>
          <a:ext cx="228600" cy="227511"/>
        </a:xfrm>
        <a:prstGeom prst="rect">
          <a:avLst/>
        </a:prstGeom>
      </xdr:spPr>
    </xdr:pic>
    <xdr:clientData/>
  </xdr:twoCellAnchor>
  <xdr:twoCellAnchor editAs="oneCell">
    <xdr:from>
      <xdr:col>13</xdr:col>
      <xdr:colOff>495300</xdr:colOff>
      <xdr:row>8</xdr:row>
      <xdr:rowOff>76200</xdr:rowOff>
    </xdr:from>
    <xdr:to>
      <xdr:col>14</xdr:col>
      <xdr:colOff>141732</xdr:colOff>
      <xdr:row>9</xdr:row>
      <xdr:rowOff>148264</xdr:rowOff>
    </xdr:to>
    <xdr:pic>
      <xdr:nvPicPr>
        <xdr:cNvPr id="110" name="Graphic 109" descr="Arrow circle outline">
          <a:extLst>
            <a:ext uri="{FF2B5EF4-FFF2-40B4-BE49-F238E27FC236}">
              <a16:creationId xmlns:a16="http://schemas.microsoft.com/office/drawing/2014/main" id="{A8BAE356-DEEB-408A-9B4D-892D93A1C8DF}"/>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8420100" y="1539240"/>
          <a:ext cx="256032" cy="254944"/>
        </a:xfrm>
        <a:prstGeom prst="rect">
          <a:avLst/>
        </a:prstGeom>
      </xdr:spPr>
    </xdr:pic>
    <xdr:clientData/>
  </xdr:twoCellAnchor>
  <xdr:twoCellAnchor>
    <xdr:from>
      <xdr:col>22</xdr:col>
      <xdr:colOff>212160</xdr:colOff>
      <xdr:row>1</xdr:row>
      <xdr:rowOff>0</xdr:rowOff>
    </xdr:from>
    <xdr:to>
      <xdr:col>22</xdr:col>
      <xdr:colOff>486480</xdr:colOff>
      <xdr:row>2</xdr:row>
      <xdr:rowOff>91440</xdr:rowOff>
    </xdr:to>
    <xdr:pic>
      <xdr:nvPicPr>
        <xdr:cNvPr id="112" name="Graphic 111" descr="Partial sun with solid fill">
          <a:hlinkClick xmlns:r="http://schemas.openxmlformats.org/officeDocument/2006/relationships" r:id="rId29"/>
          <a:extLst>
            <a:ext uri="{FF2B5EF4-FFF2-40B4-BE49-F238E27FC236}">
              <a16:creationId xmlns:a16="http://schemas.microsoft.com/office/drawing/2014/main" id="{C4C3D757-8FF9-BF7C-669A-A0755A43E43A}"/>
            </a:ext>
          </a:extLst>
        </xdr:cNvPr>
        <xdr:cNvPicPr>
          <a:picLocks noChangeAspect="1"/>
        </xdr:cNvPicPr>
      </xdr:nvPicPr>
      <xdr:blipFill>
        <a:blip xmlns:r="http://schemas.openxmlformats.org/officeDocument/2006/relationships" r:embed="rId30">
          <a:extLst>
            <a:ext uri="{96DAC541-7B7A-43D3-8B79-37D633B846F1}">
              <asvg:svgBlip xmlns:asvg="http://schemas.microsoft.com/office/drawing/2016/SVG/main" r:embed="rId31"/>
            </a:ext>
          </a:extLst>
        </a:blip>
        <a:stretch>
          <a:fillRect/>
        </a:stretch>
      </xdr:blipFill>
      <xdr:spPr>
        <a:xfrm>
          <a:off x="13623360" y="182880"/>
          <a:ext cx="274320" cy="274320"/>
        </a:xfrm>
        <a:prstGeom prst="rect">
          <a:avLst/>
        </a:prstGeom>
      </xdr:spPr>
    </xdr:pic>
    <xdr:clientData/>
  </xdr:twoCellAnchor>
  <xdr:twoCellAnchor>
    <xdr:from>
      <xdr:col>21</xdr:col>
      <xdr:colOff>426720</xdr:colOff>
      <xdr:row>1</xdr:row>
      <xdr:rowOff>0</xdr:rowOff>
    </xdr:from>
    <xdr:to>
      <xdr:col>22</xdr:col>
      <xdr:colOff>91440</xdr:colOff>
      <xdr:row>2</xdr:row>
      <xdr:rowOff>91440</xdr:rowOff>
    </xdr:to>
    <xdr:pic>
      <xdr:nvPicPr>
        <xdr:cNvPr id="113" name="Graphic 112" descr="Moon with solid fill">
          <a:extLst>
            <a:ext uri="{FF2B5EF4-FFF2-40B4-BE49-F238E27FC236}">
              <a16:creationId xmlns:a16="http://schemas.microsoft.com/office/drawing/2014/main" id="{0832CEDE-FC3F-8458-D277-D42B3EB8FC8A}"/>
            </a:ext>
          </a:extLst>
        </xdr:cNvPr>
        <xdr:cNvPicPr>
          <a:picLocks noChangeAspect="1"/>
        </xdr:cNvPicPr>
      </xdr:nvPicPr>
      <xdr:blipFill>
        <a:blip xmlns:r="http://schemas.openxmlformats.org/officeDocument/2006/relationships" r:embed="rId32">
          <a:extLst>
            <a:ext uri="{96DAC541-7B7A-43D3-8B79-37D633B846F1}">
              <asvg:svgBlip xmlns:asvg="http://schemas.microsoft.com/office/drawing/2016/SVG/main" r:embed="rId33"/>
            </a:ext>
          </a:extLst>
        </a:blip>
        <a:stretch>
          <a:fillRect/>
        </a:stretch>
      </xdr:blipFill>
      <xdr:spPr>
        <a:xfrm>
          <a:off x="13228320" y="182880"/>
          <a:ext cx="274320" cy="274320"/>
        </a:xfrm>
        <a:prstGeom prst="rect">
          <a:avLst/>
        </a:prstGeom>
      </xdr:spPr>
    </xdr:pic>
    <xdr:clientData/>
  </xdr:twoCellAnchor>
  <xdr:twoCellAnchor>
    <xdr:from>
      <xdr:col>22</xdr:col>
      <xdr:colOff>607200</xdr:colOff>
      <xdr:row>1</xdr:row>
      <xdr:rowOff>0</xdr:rowOff>
    </xdr:from>
    <xdr:to>
      <xdr:col>23</xdr:col>
      <xdr:colOff>271920</xdr:colOff>
      <xdr:row>2</xdr:row>
      <xdr:rowOff>91440</xdr:rowOff>
    </xdr:to>
    <xdr:pic>
      <xdr:nvPicPr>
        <xdr:cNvPr id="114" name="Graphic 113" descr="Sun with solid fill">
          <a:hlinkClick xmlns:r="http://schemas.openxmlformats.org/officeDocument/2006/relationships" r:id="rId34"/>
          <a:extLst>
            <a:ext uri="{FF2B5EF4-FFF2-40B4-BE49-F238E27FC236}">
              <a16:creationId xmlns:a16="http://schemas.microsoft.com/office/drawing/2014/main" id="{6B275783-3C50-A1C1-9712-62083AD6B181}"/>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14018400" y="182880"/>
          <a:ext cx="274320" cy="274320"/>
        </a:xfrm>
        <a:prstGeom prst="rect">
          <a:avLst/>
        </a:prstGeom>
      </xdr:spPr>
    </xdr:pic>
    <xdr:clientData/>
  </xdr:twoCellAnchor>
  <xdr:twoCellAnchor editAs="oneCell">
    <xdr:from>
      <xdr:col>9</xdr:col>
      <xdr:colOff>53340</xdr:colOff>
      <xdr:row>29</xdr:row>
      <xdr:rowOff>137160</xdr:rowOff>
    </xdr:from>
    <xdr:to>
      <xdr:col>19</xdr:col>
      <xdr:colOff>449580</xdr:colOff>
      <xdr:row>31</xdr:row>
      <xdr:rowOff>173736</xdr:rowOff>
    </xdr:to>
    <mc:AlternateContent xmlns:mc="http://schemas.openxmlformats.org/markup-compatibility/2006" xmlns:a14="http://schemas.microsoft.com/office/drawing/2010/main">
      <mc:Choice Requires="a14">
        <xdr:graphicFrame macro="">
          <xdr:nvGraphicFramePr>
            <xdr:cNvPr id="5" name="Month 16">
              <a:extLst>
                <a:ext uri="{FF2B5EF4-FFF2-40B4-BE49-F238E27FC236}">
                  <a16:creationId xmlns:a16="http://schemas.microsoft.com/office/drawing/2014/main" id="{8060A3BF-B0CB-4E16-9319-A116E24F62E9}"/>
                </a:ext>
              </a:extLst>
            </xdr:cNvPr>
            <xdr:cNvGraphicFramePr/>
          </xdr:nvGraphicFramePr>
          <xdr:xfrm>
            <a:off x="0" y="0"/>
            <a:ext cx="0" cy="0"/>
          </xdr:xfrm>
          <a:graphic>
            <a:graphicData uri="http://schemas.microsoft.com/office/drawing/2010/slicer">
              <sle:slicer xmlns:sle="http://schemas.microsoft.com/office/drawing/2010/slicer" name="Month 16"/>
            </a:graphicData>
          </a:graphic>
        </xdr:graphicFrame>
      </mc:Choice>
      <mc:Fallback xmlns="">
        <xdr:sp macro="" textlink="">
          <xdr:nvSpPr>
            <xdr:cNvPr id="0" name=""/>
            <xdr:cNvSpPr>
              <a:spLocks noTextEdit="1"/>
            </xdr:cNvSpPr>
          </xdr:nvSpPr>
          <xdr:spPr>
            <a:xfrm>
              <a:off x="5539740" y="5440680"/>
              <a:ext cx="6492240" cy="40233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2</xdr:col>
      <xdr:colOff>190500</xdr:colOff>
      <xdr:row>1</xdr:row>
      <xdr:rowOff>45720</xdr:rowOff>
    </xdr:from>
    <xdr:to>
      <xdr:col>21</xdr:col>
      <xdr:colOff>38100</xdr:colOff>
      <xdr:row>41</xdr:row>
      <xdr:rowOff>45720</xdr:rowOff>
    </xdr:to>
    <xdr:sp macro="" textlink="">
      <xdr:nvSpPr>
        <xdr:cNvPr id="3" name="Rectangle: Rounded Corners 2">
          <a:extLst>
            <a:ext uri="{FF2B5EF4-FFF2-40B4-BE49-F238E27FC236}">
              <a16:creationId xmlns:a16="http://schemas.microsoft.com/office/drawing/2014/main" id="{00000000-0008-0000-0200-000003000000}"/>
            </a:ext>
          </a:extLst>
        </xdr:cNvPr>
        <xdr:cNvSpPr/>
      </xdr:nvSpPr>
      <xdr:spPr>
        <a:xfrm>
          <a:off x="1409700" y="228600"/>
          <a:ext cx="11430000" cy="7315200"/>
        </a:xfrm>
        <a:prstGeom prst="roundRect">
          <a:avLst>
            <a:gd name="adj" fmla="val 4725"/>
          </a:avLst>
        </a:prstGeom>
        <a:gradFill flip="none" rotWithShape="1">
          <a:gsLst>
            <a:gs pos="0">
              <a:srgbClr val="E3F0F9"/>
            </a:gs>
            <a:gs pos="98000">
              <a:srgbClr val="DEECF5"/>
            </a:gs>
          </a:gsLst>
          <a:path path="circle">
            <a:fillToRect r="100000" b="100000"/>
          </a:path>
          <a:tileRect l="-100000" t="-100000"/>
        </a:gradFill>
        <a:ln w="12700">
          <a:solidFill>
            <a:schemeClr val="bg1"/>
          </a:solidFill>
        </a:ln>
        <a:effectLst>
          <a:outerShdw blurRad="698500" dist="127000" dir="2700000" algn="tl" rotWithShape="0">
            <a:schemeClr val="tx2">
              <a:lumMod val="90000"/>
              <a:lumOff val="10000"/>
              <a:alpha val="40000"/>
            </a:scheme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190500</xdr:colOff>
      <xdr:row>1</xdr:row>
      <xdr:rowOff>45720</xdr:rowOff>
    </xdr:from>
    <xdr:to>
      <xdr:col>21</xdr:col>
      <xdr:colOff>38100</xdr:colOff>
      <xdr:row>5</xdr:row>
      <xdr:rowOff>0</xdr:rowOff>
    </xdr:to>
    <xdr:sp macro="" textlink="">
      <xdr:nvSpPr>
        <xdr:cNvPr id="4" name="Freeform: Shape 3">
          <a:extLst>
            <a:ext uri="{FF2B5EF4-FFF2-40B4-BE49-F238E27FC236}">
              <a16:creationId xmlns:a16="http://schemas.microsoft.com/office/drawing/2014/main" id="{00000000-0008-0000-0200-000004000000}"/>
            </a:ext>
          </a:extLst>
        </xdr:cNvPr>
        <xdr:cNvSpPr/>
      </xdr:nvSpPr>
      <xdr:spPr>
        <a:xfrm>
          <a:off x="1409700" y="228600"/>
          <a:ext cx="11430000" cy="685800"/>
        </a:xfrm>
        <a:custGeom>
          <a:avLst/>
          <a:gdLst>
            <a:gd name="csX0" fmla="*/ 346723 w 11376660"/>
            <a:gd name="csY0" fmla="*/ 0 h 685800"/>
            <a:gd name="csX1" fmla="*/ 11029937 w 11376660"/>
            <a:gd name="csY1" fmla="*/ 0 h 685800"/>
            <a:gd name="csX2" fmla="*/ 11376660 w 11376660"/>
            <a:gd name="csY2" fmla="*/ 346723 h 685800"/>
            <a:gd name="csX3" fmla="*/ 11376660 w 11376660"/>
            <a:gd name="csY3" fmla="*/ 685800 h 685800"/>
            <a:gd name="csX4" fmla="*/ 0 w 11376660"/>
            <a:gd name="csY4" fmla="*/ 685800 h 685800"/>
            <a:gd name="csX5" fmla="*/ 0 w 11376660"/>
            <a:gd name="csY5" fmla="*/ 346723 h 685800"/>
            <a:gd name="csX6" fmla="*/ 346723 w 11376660"/>
            <a:gd name="csY6" fmla="*/ 0 h 685800"/>
          </a:gdLst>
          <a:ahLst/>
          <a:cxnLst>
            <a:cxn ang="0">
              <a:pos x="csX0" y="csY0"/>
            </a:cxn>
            <a:cxn ang="0">
              <a:pos x="csX1" y="csY1"/>
            </a:cxn>
            <a:cxn ang="0">
              <a:pos x="csX2" y="csY2"/>
            </a:cxn>
            <a:cxn ang="0">
              <a:pos x="csX3" y="csY3"/>
            </a:cxn>
            <a:cxn ang="0">
              <a:pos x="csX4" y="csY4"/>
            </a:cxn>
            <a:cxn ang="0">
              <a:pos x="csX5" y="csY5"/>
            </a:cxn>
            <a:cxn ang="0">
              <a:pos x="csX6" y="csY6"/>
            </a:cxn>
          </a:cxnLst>
          <a:rect l="l" t="t" r="r" b="b"/>
          <a:pathLst>
            <a:path w="11376660" h="685800">
              <a:moveTo>
                <a:pt x="346723" y="0"/>
              </a:moveTo>
              <a:lnTo>
                <a:pt x="11029937" y="0"/>
              </a:lnTo>
              <a:cubicBezTo>
                <a:pt x="11221427" y="0"/>
                <a:pt x="11376660" y="155233"/>
                <a:pt x="11376660" y="346723"/>
              </a:cubicBezTo>
              <a:lnTo>
                <a:pt x="11376660" y="685800"/>
              </a:lnTo>
              <a:lnTo>
                <a:pt x="0" y="685800"/>
              </a:lnTo>
              <a:lnTo>
                <a:pt x="0" y="346723"/>
              </a:lnTo>
              <a:cubicBezTo>
                <a:pt x="0" y="155233"/>
                <a:pt x="155233" y="0"/>
                <a:pt x="346723" y="0"/>
              </a:cubicBezTo>
              <a:close/>
            </a:path>
          </a:pathLst>
        </a:custGeom>
        <a:solidFill>
          <a:srgbClr val="FCFDF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indent="0" algn="l" defTabSz="914400" rtl="0" eaLnBrk="1" latinLnBrk="0" hangingPunct="1">
            <a:defRPr sz="1100" kern="1200">
              <a:solidFill>
                <a:schemeClr val="lt1"/>
              </a:solidFill>
              <a:latin typeface="+mn-lt"/>
              <a:ea typeface="+mn-ea"/>
              <a:cs typeface="+mn-cs"/>
            </a:defRPr>
          </a:lvl1pPr>
          <a:lvl2pPr marL="457200" indent="0" algn="l" defTabSz="914400" rtl="0" eaLnBrk="1" latinLnBrk="0" hangingPunct="1">
            <a:defRPr sz="1100" kern="1200">
              <a:solidFill>
                <a:schemeClr val="lt1"/>
              </a:solidFill>
              <a:latin typeface="+mn-lt"/>
              <a:ea typeface="+mn-ea"/>
              <a:cs typeface="+mn-cs"/>
            </a:defRPr>
          </a:lvl2pPr>
          <a:lvl3pPr marL="914400" indent="0" algn="l" defTabSz="914400" rtl="0" eaLnBrk="1" latinLnBrk="0" hangingPunct="1">
            <a:defRPr sz="1100" kern="1200">
              <a:solidFill>
                <a:schemeClr val="lt1"/>
              </a:solidFill>
              <a:latin typeface="+mn-lt"/>
              <a:ea typeface="+mn-ea"/>
              <a:cs typeface="+mn-cs"/>
            </a:defRPr>
          </a:lvl3pPr>
          <a:lvl4pPr marL="1371600" indent="0" algn="l" defTabSz="914400" rtl="0" eaLnBrk="1" latinLnBrk="0" hangingPunct="1">
            <a:defRPr sz="1100" kern="1200">
              <a:solidFill>
                <a:schemeClr val="lt1"/>
              </a:solidFill>
              <a:latin typeface="+mn-lt"/>
              <a:ea typeface="+mn-ea"/>
              <a:cs typeface="+mn-cs"/>
            </a:defRPr>
          </a:lvl4pPr>
          <a:lvl5pPr marL="1828800" indent="0" algn="l" defTabSz="914400" rtl="0" eaLnBrk="1" latinLnBrk="0" hangingPunct="1">
            <a:defRPr sz="1100" kern="1200">
              <a:solidFill>
                <a:schemeClr val="lt1"/>
              </a:solidFill>
              <a:latin typeface="+mn-lt"/>
              <a:ea typeface="+mn-ea"/>
              <a:cs typeface="+mn-cs"/>
            </a:defRPr>
          </a:lvl5pPr>
          <a:lvl6pPr marL="2286000" indent="0" algn="l" defTabSz="914400" rtl="0" eaLnBrk="1" latinLnBrk="0" hangingPunct="1">
            <a:defRPr sz="1100" kern="1200">
              <a:solidFill>
                <a:schemeClr val="lt1"/>
              </a:solidFill>
              <a:latin typeface="+mn-lt"/>
              <a:ea typeface="+mn-ea"/>
              <a:cs typeface="+mn-cs"/>
            </a:defRPr>
          </a:lvl6pPr>
          <a:lvl7pPr marL="2743200" indent="0" algn="l" defTabSz="914400" rtl="0" eaLnBrk="1" latinLnBrk="0" hangingPunct="1">
            <a:defRPr sz="1100" kern="1200">
              <a:solidFill>
                <a:schemeClr val="lt1"/>
              </a:solidFill>
              <a:latin typeface="+mn-lt"/>
              <a:ea typeface="+mn-ea"/>
              <a:cs typeface="+mn-cs"/>
            </a:defRPr>
          </a:lvl7pPr>
          <a:lvl8pPr marL="3200400" indent="0" algn="l" defTabSz="914400" rtl="0" eaLnBrk="1" latinLnBrk="0" hangingPunct="1">
            <a:defRPr sz="1100" kern="1200">
              <a:solidFill>
                <a:schemeClr val="lt1"/>
              </a:solidFill>
              <a:latin typeface="+mn-lt"/>
              <a:ea typeface="+mn-ea"/>
              <a:cs typeface="+mn-cs"/>
            </a:defRPr>
          </a:lvl8pPr>
          <a:lvl9pPr marL="3657600" indent="0" algn="l" defTabSz="914400" rtl="0" eaLnBrk="1" latinLnBrk="0" hangingPunct="1">
            <a:defRPr sz="11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491490</xdr:colOff>
      <xdr:row>6</xdr:row>
      <xdr:rowOff>106680</xdr:rowOff>
    </xdr:from>
    <xdr:to>
      <xdr:col>7</xdr:col>
      <xdr:colOff>186690</xdr:colOff>
      <xdr:row>29</xdr:row>
      <xdr:rowOff>106680</xdr:rowOff>
    </xdr:to>
    <xdr:sp macro="" textlink="">
      <xdr:nvSpPr>
        <xdr:cNvPr id="5" name="Rectangle: Rounded Corners 4">
          <a:extLst>
            <a:ext uri="{FF2B5EF4-FFF2-40B4-BE49-F238E27FC236}">
              <a16:creationId xmlns:a16="http://schemas.microsoft.com/office/drawing/2014/main" id="{00000000-0008-0000-0200-000005000000}"/>
            </a:ext>
          </a:extLst>
        </xdr:cNvPr>
        <xdr:cNvSpPr/>
      </xdr:nvSpPr>
      <xdr:spPr>
        <a:xfrm>
          <a:off x="1710690" y="1203960"/>
          <a:ext cx="2743200" cy="4206240"/>
        </a:xfrm>
        <a:prstGeom prst="roundRect">
          <a:avLst>
            <a:gd name="adj" fmla="val 9762"/>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7</xdr:col>
      <xdr:colOff>468630</xdr:colOff>
      <xdr:row>6</xdr:row>
      <xdr:rowOff>106680</xdr:rowOff>
    </xdr:from>
    <xdr:to>
      <xdr:col>15</xdr:col>
      <xdr:colOff>529590</xdr:colOff>
      <xdr:row>18</xdr:row>
      <xdr:rowOff>106680</xdr:rowOff>
    </xdr:to>
    <xdr:sp macro="" textlink="">
      <xdr:nvSpPr>
        <xdr:cNvPr id="6" name="Rectangle: Rounded Corners 5">
          <a:extLst>
            <a:ext uri="{FF2B5EF4-FFF2-40B4-BE49-F238E27FC236}">
              <a16:creationId xmlns:a16="http://schemas.microsoft.com/office/drawing/2014/main" id="{00000000-0008-0000-0200-000006000000}"/>
            </a:ext>
          </a:extLst>
        </xdr:cNvPr>
        <xdr:cNvSpPr/>
      </xdr:nvSpPr>
      <xdr:spPr>
        <a:xfrm>
          <a:off x="4735830" y="1203960"/>
          <a:ext cx="4937760" cy="2194560"/>
        </a:xfrm>
        <a:prstGeom prst="roundRect">
          <a:avLst>
            <a:gd name="adj" fmla="val 11479"/>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16</xdr:col>
      <xdr:colOff>201930</xdr:colOff>
      <xdr:row>6</xdr:row>
      <xdr:rowOff>106680</xdr:rowOff>
    </xdr:from>
    <xdr:to>
      <xdr:col>20</xdr:col>
      <xdr:colOff>323850</xdr:colOff>
      <xdr:row>18</xdr:row>
      <xdr:rowOff>106680</xdr:rowOff>
    </xdr:to>
    <xdr:sp macro="" textlink="">
      <xdr:nvSpPr>
        <xdr:cNvPr id="7" name="Rectangle: Rounded Corners 6">
          <a:extLst>
            <a:ext uri="{FF2B5EF4-FFF2-40B4-BE49-F238E27FC236}">
              <a16:creationId xmlns:a16="http://schemas.microsoft.com/office/drawing/2014/main" id="{00000000-0008-0000-0200-000007000000}"/>
            </a:ext>
          </a:extLst>
        </xdr:cNvPr>
        <xdr:cNvSpPr/>
      </xdr:nvSpPr>
      <xdr:spPr>
        <a:xfrm>
          <a:off x="9955530" y="1203960"/>
          <a:ext cx="2560320" cy="2194560"/>
        </a:xfrm>
        <a:prstGeom prst="roundRect">
          <a:avLst>
            <a:gd name="adj" fmla="val 12458"/>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491490</xdr:colOff>
      <xdr:row>31</xdr:row>
      <xdr:rowOff>60960</xdr:rowOff>
    </xdr:from>
    <xdr:to>
      <xdr:col>10</xdr:col>
      <xdr:colOff>552450</xdr:colOff>
      <xdr:row>40</xdr:row>
      <xdr:rowOff>15240</xdr:rowOff>
    </xdr:to>
    <xdr:sp macro="" textlink="">
      <xdr:nvSpPr>
        <xdr:cNvPr id="8" name="Rectangle: Rounded Corners 7">
          <a:extLst>
            <a:ext uri="{FF2B5EF4-FFF2-40B4-BE49-F238E27FC236}">
              <a16:creationId xmlns:a16="http://schemas.microsoft.com/office/drawing/2014/main" id="{00000000-0008-0000-0200-000008000000}"/>
            </a:ext>
          </a:extLst>
        </xdr:cNvPr>
        <xdr:cNvSpPr/>
      </xdr:nvSpPr>
      <xdr:spPr>
        <a:xfrm>
          <a:off x="1710690" y="5730240"/>
          <a:ext cx="4937760" cy="1600200"/>
        </a:xfrm>
        <a:prstGeom prst="roundRect">
          <a:avLst>
            <a:gd name="adj" fmla="val 13565"/>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7</xdr:col>
      <xdr:colOff>461010</xdr:colOff>
      <xdr:row>20</xdr:row>
      <xdr:rowOff>15240</xdr:rowOff>
    </xdr:from>
    <xdr:to>
      <xdr:col>15</xdr:col>
      <xdr:colOff>521970</xdr:colOff>
      <xdr:row>29</xdr:row>
      <xdr:rowOff>106680</xdr:rowOff>
    </xdr:to>
    <xdr:sp macro="" textlink="">
      <xdr:nvSpPr>
        <xdr:cNvPr id="9" name="Rectangle: Rounded Corners 8">
          <a:extLst>
            <a:ext uri="{FF2B5EF4-FFF2-40B4-BE49-F238E27FC236}">
              <a16:creationId xmlns:a16="http://schemas.microsoft.com/office/drawing/2014/main" id="{00000000-0008-0000-0200-000009000000}"/>
            </a:ext>
          </a:extLst>
        </xdr:cNvPr>
        <xdr:cNvSpPr/>
      </xdr:nvSpPr>
      <xdr:spPr>
        <a:xfrm>
          <a:off x="4728210" y="3672840"/>
          <a:ext cx="4937760" cy="1737360"/>
        </a:xfrm>
        <a:prstGeom prst="roundRect">
          <a:avLst>
            <a:gd name="adj" fmla="val 14041"/>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11</xdr:col>
      <xdr:colOff>222885</xdr:colOff>
      <xdr:row>31</xdr:row>
      <xdr:rowOff>60960</xdr:rowOff>
    </xdr:from>
    <xdr:to>
      <xdr:col>15</xdr:col>
      <xdr:colOff>531495</xdr:colOff>
      <xdr:row>40</xdr:row>
      <xdr:rowOff>15240</xdr:rowOff>
    </xdr:to>
    <xdr:sp macro="" textlink="">
      <xdr:nvSpPr>
        <xdr:cNvPr id="10" name="Rectangle: Rounded Corners 9">
          <a:extLst>
            <a:ext uri="{FF2B5EF4-FFF2-40B4-BE49-F238E27FC236}">
              <a16:creationId xmlns:a16="http://schemas.microsoft.com/office/drawing/2014/main" id="{00000000-0008-0000-0200-00000A000000}"/>
            </a:ext>
          </a:extLst>
        </xdr:cNvPr>
        <xdr:cNvSpPr/>
      </xdr:nvSpPr>
      <xdr:spPr>
        <a:xfrm>
          <a:off x="6928485" y="5730240"/>
          <a:ext cx="2747010" cy="1600200"/>
        </a:xfrm>
        <a:prstGeom prst="roundRect">
          <a:avLst>
            <a:gd name="adj" fmla="val 14041"/>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16</xdr:col>
      <xdr:colOff>201930</xdr:colOff>
      <xdr:row>20</xdr:row>
      <xdr:rowOff>15240</xdr:rowOff>
    </xdr:from>
    <xdr:to>
      <xdr:col>20</xdr:col>
      <xdr:colOff>323850</xdr:colOff>
      <xdr:row>40</xdr:row>
      <xdr:rowOff>15240</xdr:rowOff>
    </xdr:to>
    <xdr:sp macro="" textlink="">
      <xdr:nvSpPr>
        <xdr:cNvPr id="11" name="Rectangle: Rounded Corners 10">
          <a:extLst>
            <a:ext uri="{FF2B5EF4-FFF2-40B4-BE49-F238E27FC236}">
              <a16:creationId xmlns:a16="http://schemas.microsoft.com/office/drawing/2014/main" id="{00000000-0008-0000-0200-00000B000000}"/>
            </a:ext>
          </a:extLst>
        </xdr:cNvPr>
        <xdr:cNvSpPr/>
      </xdr:nvSpPr>
      <xdr:spPr>
        <a:xfrm>
          <a:off x="9955530" y="3672840"/>
          <a:ext cx="2560320" cy="3657600"/>
        </a:xfrm>
        <a:prstGeom prst="roundRect">
          <a:avLst>
            <a:gd name="adj" fmla="val 10470"/>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491490</xdr:colOff>
      <xdr:row>6</xdr:row>
      <xdr:rowOff>106680</xdr:rowOff>
    </xdr:from>
    <xdr:to>
      <xdr:col>7</xdr:col>
      <xdr:colOff>186690</xdr:colOff>
      <xdr:row>18</xdr:row>
      <xdr:rowOff>106680</xdr:rowOff>
    </xdr:to>
    <xdr:sp macro="" textlink="">
      <xdr:nvSpPr>
        <xdr:cNvPr id="13" name="Rectangle: Rounded Corners 12">
          <a:extLst>
            <a:ext uri="{FF2B5EF4-FFF2-40B4-BE49-F238E27FC236}">
              <a16:creationId xmlns:a16="http://schemas.microsoft.com/office/drawing/2014/main" id="{00000000-0008-0000-0200-00000D000000}"/>
            </a:ext>
          </a:extLst>
        </xdr:cNvPr>
        <xdr:cNvSpPr/>
      </xdr:nvSpPr>
      <xdr:spPr>
        <a:xfrm>
          <a:off x="1710690" y="1203960"/>
          <a:ext cx="2743200" cy="2194560"/>
        </a:xfrm>
        <a:prstGeom prst="roundRect">
          <a:avLst>
            <a:gd name="adj" fmla="val 12153"/>
          </a:avLst>
        </a:prstGeom>
        <a:gradFill flip="none" rotWithShape="1">
          <a:gsLst>
            <a:gs pos="0">
              <a:srgbClr val="004679"/>
            </a:gs>
            <a:gs pos="100000">
              <a:srgbClr val="181C3B"/>
            </a:gs>
          </a:gsLst>
          <a:path path="circle">
            <a:fillToRect l="50000" t="-80000" r="50000" b="180000"/>
          </a:path>
          <a:tileRect/>
        </a:gradFill>
        <a:ln>
          <a:noFill/>
        </a:ln>
        <a:effectLst>
          <a:outerShdw blurRad="127000" dist="127000" dir="5400000" sx="102000" sy="102000" algn="t" rotWithShape="0">
            <a:srgbClr val="3D506B">
              <a:alpha val="3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247650</xdr:colOff>
      <xdr:row>11</xdr:row>
      <xdr:rowOff>144566</xdr:rowOff>
    </xdr:from>
    <xdr:to>
      <xdr:col>7</xdr:col>
      <xdr:colOff>416379</xdr:colOff>
      <xdr:row>19</xdr:row>
      <xdr:rowOff>60746</xdr:rowOff>
    </xdr:to>
    <xdr:graphicFrame macro="">
      <xdr:nvGraphicFramePr>
        <xdr:cNvPr id="2" name="Chart 1">
          <a:extLst>
            <a:ext uri="{FF2B5EF4-FFF2-40B4-BE49-F238E27FC236}">
              <a16:creationId xmlns:a16="http://schemas.microsoft.com/office/drawing/2014/main" id="{3977CFF9-807A-4713-BC84-ADA3784806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252608</xdr:colOff>
      <xdr:row>7</xdr:row>
      <xdr:rowOff>106057</xdr:rowOff>
    </xdr:from>
    <xdr:to>
      <xdr:col>6</xdr:col>
      <xdr:colOff>588530</xdr:colOff>
      <xdr:row>9</xdr:row>
      <xdr:rowOff>81566</xdr:rowOff>
    </xdr:to>
    <xdr:grpSp>
      <xdr:nvGrpSpPr>
        <xdr:cNvPr id="12" name="Group 11">
          <a:extLst>
            <a:ext uri="{FF2B5EF4-FFF2-40B4-BE49-F238E27FC236}">
              <a16:creationId xmlns:a16="http://schemas.microsoft.com/office/drawing/2014/main" id="{8625C03C-9F44-4B5B-B129-F0D5838BAF6C}"/>
            </a:ext>
          </a:extLst>
        </xdr:cNvPr>
        <xdr:cNvGrpSpPr/>
      </xdr:nvGrpSpPr>
      <xdr:grpSpPr>
        <a:xfrm>
          <a:off x="3795908" y="1439557"/>
          <a:ext cx="335922" cy="356509"/>
          <a:chOff x="8070843" y="2683351"/>
          <a:chExt cx="238257" cy="242052"/>
        </a:xfrm>
        <a:effectLst>
          <a:outerShdw blurRad="50800" dist="38100" dir="2700000" algn="tl" rotWithShape="0">
            <a:prstClr val="black">
              <a:alpha val="40000"/>
            </a:prstClr>
          </a:outerShdw>
        </a:effectLst>
      </xdr:grpSpPr>
      <xdr:sp macro="" textlink="">
        <xdr:nvSpPr>
          <xdr:cNvPr id="14" name="Rectangle: Rounded Corners 13">
            <a:extLst>
              <a:ext uri="{FF2B5EF4-FFF2-40B4-BE49-F238E27FC236}">
                <a16:creationId xmlns:a16="http://schemas.microsoft.com/office/drawing/2014/main" id="{641C9D06-C4A2-729B-5D16-15D66ECE2E51}"/>
              </a:ext>
            </a:extLst>
          </xdr:cNvPr>
          <xdr:cNvSpPr/>
        </xdr:nvSpPr>
        <xdr:spPr>
          <a:xfrm>
            <a:off x="8070843" y="2683351"/>
            <a:ext cx="238257" cy="216598"/>
          </a:xfrm>
          <a:prstGeom prst="roundRect">
            <a:avLst>
              <a:gd name="adj" fmla="val 32193"/>
            </a:avLst>
          </a:prstGeom>
          <a:solidFill>
            <a:srgbClr val="BF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pic>
        <xdr:nvPicPr>
          <xdr:cNvPr id="15" name="Graphic 4" descr="User Crown Male outline">
            <a:extLst>
              <a:ext uri="{FF2B5EF4-FFF2-40B4-BE49-F238E27FC236}">
                <a16:creationId xmlns:a16="http://schemas.microsoft.com/office/drawing/2014/main" id="{D3E5702F-ACBE-3C2D-6FDD-ADFF58E4AF93}"/>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086867" y="2719193"/>
            <a:ext cx="206209" cy="206210"/>
          </a:xfrm>
          <a:prstGeom prst="rect">
            <a:avLst/>
          </a:prstGeom>
        </xdr:spPr>
      </xdr:pic>
    </xdr:grpSp>
    <xdr:clientData/>
  </xdr:twoCellAnchor>
  <xdr:twoCellAnchor>
    <xdr:from>
      <xdr:col>3</xdr:col>
      <xdr:colOff>89808</xdr:colOff>
      <xdr:row>9</xdr:row>
      <xdr:rowOff>105482</xdr:rowOff>
    </xdr:from>
    <xdr:to>
      <xdr:col>3</xdr:col>
      <xdr:colOff>433774</xdr:colOff>
      <xdr:row>10</xdr:row>
      <xdr:rowOff>123249</xdr:rowOff>
    </xdr:to>
    <xdr:grpSp>
      <xdr:nvGrpSpPr>
        <xdr:cNvPr id="16" name="Group 15">
          <a:extLst>
            <a:ext uri="{FF2B5EF4-FFF2-40B4-BE49-F238E27FC236}">
              <a16:creationId xmlns:a16="http://schemas.microsoft.com/office/drawing/2014/main" id="{57E7FF82-123E-4FA5-AC7A-504EF844CDA3}"/>
            </a:ext>
          </a:extLst>
        </xdr:cNvPr>
        <xdr:cNvGrpSpPr/>
      </xdr:nvGrpSpPr>
      <xdr:grpSpPr>
        <a:xfrm>
          <a:off x="1861458" y="1819982"/>
          <a:ext cx="343966" cy="208267"/>
          <a:chOff x="7172325" y="2779395"/>
          <a:chExt cx="228600" cy="133350"/>
        </a:xfrm>
        <a:effectLst>
          <a:outerShdw blurRad="50800" dist="38100" dir="2700000" algn="tl" rotWithShape="0">
            <a:prstClr val="black">
              <a:alpha val="40000"/>
            </a:prstClr>
          </a:outerShdw>
        </a:effectLst>
      </xdr:grpSpPr>
      <xdr:sp macro="" textlink="">
        <xdr:nvSpPr>
          <xdr:cNvPr id="17" name="Rectangle: Rounded Corners 16">
            <a:extLst>
              <a:ext uri="{FF2B5EF4-FFF2-40B4-BE49-F238E27FC236}">
                <a16:creationId xmlns:a16="http://schemas.microsoft.com/office/drawing/2014/main" id="{F92C47C6-ED5B-CE02-67B1-4B9BCB828D8A}"/>
              </a:ext>
            </a:extLst>
          </xdr:cNvPr>
          <xdr:cNvSpPr/>
        </xdr:nvSpPr>
        <xdr:spPr>
          <a:xfrm>
            <a:off x="7172325" y="2779395"/>
            <a:ext cx="228600" cy="133350"/>
          </a:xfrm>
          <a:prstGeom prst="roundRect">
            <a:avLst>
              <a:gd name="adj" fmla="val 10952"/>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8" name="Rectangle 17">
            <a:extLst>
              <a:ext uri="{FF2B5EF4-FFF2-40B4-BE49-F238E27FC236}">
                <a16:creationId xmlns:a16="http://schemas.microsoft.com/office/drawing/2014/main" id="{CAC45F7C-F8A7-A71C-1E02-4EC03757D859}"/>
              </a:ext>
            </a:extLst>
          </xdr:cNvPr>
          <xdr:cNvSpPr/>
        </xdr:nvSpPr>
        <xdr:spPr>
          <a:xfrm>
            <a:off x="7172325" y="2802282"/>
            <a:ext cx="228600" cy="27432"/>
          </a:xfrm>
          <a:prstGeom prst="rect">
            <a:avLst/>
          </a:prstGeom>
          <a:solidFill>
            <a:srgbClr val="01010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9" name="Rectangle 18">
            <a:extLst>
              <a:ext uri="{FF2B5EF4-FFF2-40B4-BE49-F238E27FC236}">
                <a16:creationId xmlns:a16="http://schemas.microsoft.com/office/drawing/2014/main" id="{D6F84D95-74AE-6E1C-EB61-C400215DDE31}"/>
              </a:ext>
            </a:extLst>
          </xdr:cNvPr>
          <xdr:cNvSpPr/>
        </xdr:nvSpPr>
        <xdr:spPr>
          <a:xfrm>
            <a:off x="7197090" y="2877075"/>
            <a:ext cx="91440"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0" name="Rectangle 19">
            <a:extLst>
              <a:ext uri="{FF2B5EF4-FFF2-40B4-BE49-F238E27FC236}">
                <a16:creationId xmlns:a16="http://schemas.microsoft.com/office/drawing/2014/main" id="{8DB53663-709B-CE0B-3409-9ACD4EDBEE72}"/>
              </a:ext>
            </a:extLst>
          </xdr:cNvPr>
          <xdr:cNvSpPr/>
        </xdr:nvSpPr>
        <xdr:spPr>
          <a:xfrm>
            <a:off x="7197090" y="2855977"/>
            <a:ext cx="54864"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1" name="Rectangle 20">
            <a:extLst>
              <a:ext uri="{FF2B5EF4-FFF2-40B4-BE49-F238E27FC236}">
                <a16:creationId xmlns:a16="http://schemas.microsoft.com/office/drawing/2014/main" id="{B160E0BA-3C71-AABF-9EED-37E0E037867E}"/>
              </a:ext>
            </a:extLst>
          </xdr:cNvPr>
          <xdr:cNvSpPr/>
        </xdr:nvSpPr>
        <xdr:spPr>
          <a:xfrm>
            <a:off x="7261098" y="2855977"/>
            <a:ext cx="27432"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2" name="Rectangle: Rounded Corners 21">
            <a:extLst>
              <a:ext uri="{FF2B5EF4-FFF2-40B4-BE49-F238E27FC236}">
                <a16:creationId xmlns:a16="http://schemas.microsoft.com/office/drawing/2014/main" id="{2E0FCC57-9467-2371-420F-BD7F3CC9D898}"/>
              </a:ext>
            </a:extLst>
          </xdr:cNvPr>
          <xdr:cNvSpPr/>
        </xdr:nvSpPr>
        <xdr:spPr>
          <a:xfrm>
            <a:off x="7330249" y="2849643"/>
            <a:ext cx="45720" cy="27432"/>
          </a:xfrm>
          <a:prstGeom prst="roundRect">
            <a:avLst>
              <a:gd name="adj" fmla="val 16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3" name="Rectangle 22">
            <a:extLst>
              <a:ext uri="{FF2B5EF4-FFF2-40B4-BE49-F238E27FC236}">
                <a16:creationId xmlns:a16="http://schemas.microsoft.com/office/drawing/2014/main" id="{FE3C657F-D6A1-E3FF-DDB7-C2F5F6BA5FC3}"/>
              </a:ext>
            </a:extLst>
          </xdr:cNvPr>
          <xdr:cNvSpPr/>
        </xdr:nvSpPr>
        <xdr:spPr>
          <a:xfrm rot="5400000">
            <a:off x="7325677" y="2858787"/>
            <a:ext cx="45720" cy="9144"/>
          </a:xfrm>
          <a:prstGeom prst="rect">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grpSp>
    <xdr:clientData/>
  </xdr:twoCellAnchor>
  <xdr:twoCellAnchor>
    <xdr:from>
      <xdr:col>3</xdr:col>
      <xdr:colOff>493668</xdr:colOff>
      <xdr:row>9</xdr:row>
      <xdr:rowOff>106982</xdr:rowOff>
    </xdr:from>
    <xdr:to>
      <xdr:col>6</xdr:col>
      <xdr:colOff>229508</xdr:colOff>
      <xdr:row>10</xdr:row>
      <xdr:rowOff>170323</xdr:rowOff>
    </xdr:to>
    <xdr:sp macro="" textlink="">
      <xdr:nvSpPr>
        <xdr:cNvPr id="24" name="TextBox 19">
          <a:extLst>
            <a:ext uri="{FF2B5EF4-FFF2-40B4-BE49-F238E27FC236}">
              <a16:creationId xmlns:a16="http://schemas.microsoft.com/office/drawing/2014/main" id="{291C04BF-3188-4E18-8C34-B27165CD224F}"/>
            </a:ext>
          </a:extLst>
        </xdr:cNvPr>
        <xdr:cNvSpPr txBox="1"/>
      </xdr:nvSpPr>
      <xdr:spPr>
        <a:xfrm>
          <a:off x="2322468" y="1752902"/>
          <a:ext cx="1564640" cy="24622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sz="1000" b="1">
              <a:solidFill>
                <a:schemeClr val="bg1"/>
              </a:solidFill>
            </a:rPr>
            <a:t>**** **** **** ****</a:t>
          </a:r>
          <a:endParaRPr lang="ru-RU" sz="1000" b="1">
            <a:solidFill>
              <a:schemeClr val="bg1"/>
            </a:solidFill>
          </a:endParaRPr>
        </a:p>
      </xdr:txBody>
    </xdr:sp>
    <xdr:clientData/>
  </xdr:twoCellAnchor>
  <xdr:twoCellAnchor>
    <xdr:from>
      <xdr:col>2</xdr:col>
      <xdr:colOff>554628</xdr:colOff>
      <xdr:row>11</xdr:row>
      <xdr:rowOff>114300</xdr:rowOff>
    </xdr:from>
    <xdr:to>
      <xdr:col>5</xdr:col>
      <xdr:colOff>290468</xdr:colOff>
      <xdr:row>13</xdr:row>
      <xdr:rowOff>122617</xdr:rowOff>
    </xdr:to>
    <xdr:sp macro="" textlink="Processing!C14">
      <xdr:nvSpPr>
        <xdr:cNvPr id="25" name="TextBox 20">
          <a:extLst>
            <a:ext uri="{FF2B5EF4-FFF2-40B4-BE49-F238E27FC236}">
              <a16:creationId xmlns:a16="http://schemas.microsoft.com/office/drawing/2014/main" id="{6CF98C1B-8DC5-4024-B111-1DFD8E9655BB}"/>
            </a:ext>
          </a:extLst>
        </xdr:cNvPr>
        <xdr:cNvSpPr txBox="1"/>
      </xdr:nvSpPr>
      <xdr:spPr>
        <a:xfrm>
          <a:off x="1773828" y="2125980"/>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9D240E-20A5-43E1-BC99-314F3E19AAA6}" type="TxLink">
            <a:rPr lang="en-US" sz="1800" b="1" i="0" u="none" strike="noStrike" kern="1200">
              <a:solidFill>
                <a:schemeClr val="bg1"/>
              </a:solidFill>
              <a:latin typeface="+mn-lt"/>
              <a:ea typeface="+mn-ea"/>
              <a:cs typeface="+mn-cs"/>
            </a:rPr>
            <a:pPr marL="0" indent="0" algn="l" defTabSz="914400" rtl="0" eaLnBrk="1" latinLnBrk="0" hangingPunct="1"/>
            <a:t> $29,728 </a:t>
          </a:fld>
          <a:endParaRPr lang="ru-RU" sz="1800" b="1" kern="1200">
            <a:solidFill>
              <a:schemeClr val="bg1"/>
            </a:solidFill>
            <a:latin typeface="+mn-lt"/>
            <a:ea typeface="+mn-ea"/>
            <a:cs typeface="+mn-cs"/>
          </a:endParaRPr>
        </a:p>
      </xdr:txBody>
    </xdr:sp>
    <xdr:clientData/>
  </xdr:twoCellAnchor>
  <xdr:twoCellAnchor>
    <xdr:from>
      <xdr:col>3</xdr:col>
      <xdr:colOff>24203</xdr:colOff>
      <xdr:row>13</xdr:row>
      <xdr:rowOff>64498</xdr:rowOff>
    </xdr:from>
    <xdr:to>
      <xdr:col>4</xdr:col>
      <xdr:colOff>432708</xdr:colOff>
      <xdr:row>14</xdr:row>
      <xdr:rowOff>130490</xdr:rowOff>
    </xdr:to>
    <xdr:sp macro="" textlink="">
      <xdr:nvSpPr>
        <xdr:cNvPr id="26" name="TextBox 21">
          <a:extLst>
            <a:ext uri="{FF2B5EF4-FFF2-40B4-BE49-F238E27FC236}">
              <a16:creationId xmlns:a16="http://schemas.microsoft.com/office/drawing/2014/main" id="{562E8EFB-1D0B-403A-9A39-6BF9773744D4}"/>
            </a:ext>
          </a:extLst>
        </xdr:cNvPr>
        <xdr:cNvSpPr txBox="1"/>
      </xdr:nvSpPr>
      <xdr:spPr>
        <a:xfrm>
          <a:off x="1853003" y="2441938"/>
          <a:ext cx="1018105" cy="24887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00" b="1">
              <a:solidFill>
                <a:srgbClr val="BFDBFF"/>
              </a:solidFill>
            </a:rPr>
            <a:t>Total Flow</a:t>
          </a:r>
          <a:endParaRPr lang="ru-RU" sz="1000" b="1">
            <a:solidFill>
              <a:srgbClr val="BFDBFF"/>
            </a:solidFill>
          </a:endParaRPr>
        </a:p>
      </xdr:txBody>
    </xdr:sp>
    <xdr:clientData/>
  </xdr:twoCellAnchor>
  <xdr:twoCellAnchor>
    <xdr:from>
      <xdr:col>3</xdr:col>
      <xdr:colOff>24203</xdr:colOff>
      <xdr:row>16</xdr:row>
      <xdr:rowOff>149512</xdr:rowOff>
    </xdr:from>
    <xdr:to>
      <xdr:col>4</xdr:col>
      <xdr:colOff>364128</xdr:colOff>
      <xdr:row>18</xdr:row>
      <xdr:rowOff>32603</xdr:rowOff>
    </xdr:to>
    <xdr:sp macro="" textlink="Processing!G14">
      <xdr:nvSpPr>
        <xdr:cNvPr id="27" name="TextBox 22">
          <a:extLst>
            <a:ext uri="{FF2B5EF4-FFF2-40B4-BE49-F238E27FC236}">
              <a16:creationId xmlns:a16="http://schemas.microsoft.com/office/drawing/2014/main" id="{6E0A1300-C5DD-4E58-A08E-D9F8EDCAB973}"/>
            </a:ext>
          </a:extLst>
        </xdr:cNvPr>
        <xdr:cNvSpPr txBox="1"/>
      </xdr:nvSpPr>
      <xdr:spPr>
        <a:xfrm>
          <a:off x="1853003" y="3075592"/>
          <a:ext cx="949525" cy="24885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8D737644-2AA2-4A58-85E7-2AB050D3EA78}" type="TxLink">
            <a:rPr lang="en-US" sz="1000" b="1" kern="1200">
              <a:solidFill>
                <a:schemeClr val="bg1"/>
              </a:solidFill>
              <a:latin typeface="+mn-lt"/>
              <a:ea typeface="+mn-ea"/>
              <a:cs typeface="+mn-cs"/>
            </a:rPr>
            <a:pPr marL="0" indent="0" algn="l" defTabSz="914400" rtl="0" eaLnBrk="1" latinLnBrk="0" hangingPunct="1"/>
            <a:t>Actual Change</a:t>
          </a:fld>
          <a:endParaRPr lang="ru-RU" sz="1000" b="1" kern="1200">
            <a:solidFill>
              <a:schemeClr val="bg1"/>
            </a:solidFill>
            <a:latin typeface="+mn-lt"/>
            <a:ea typeface="+mn-ea"/>
            <a:cs typeface="+mn-cs"/>
          </a:endParaRPr>
        </a:p>
      </xdr:txBody>
    </xdr:sp>
    <xdr:clientData/>
  </xdr:twoCellAnchor>
  <xdr:twoCellAnchor>
    <xdr:from>
      <xdr:col>3</xdr:col>
      <xdr:colOff>5988</xdr:colOff>
      <xdr:row>7</xdr:row>
      <xdr:rowOff>30266</xdr:rowOff>
    </xdr:from>
    <xdr:to>
      <xdr:col>4</xdr:col>
      <xdr:colOff>242208</xdr:colOff>
      <xdr:row>8</xdr:row>
      <xdr:rowOff>158882</xdr:rowOff>
    </xdr:to>
    <xdr:sp macro="" textlink="">
      <xdr:nvSpPr>
        <xdr:cNvPr id="28" name="TextBox 24">
          <a:extLst>
            <a:ext uri="{FF2B5EF4-FFF2-40B4-BE49-F238E27FC236}">
              <a16:creationId xmlns:a16="http://schemas.microsoft.com/office/drawing/2014/main" id="{76620781-F487-44FD-8785-626716A49006}"/>
            </a:ext>
          </a:extLst>
        </xdr:cNvPr>
        <xdr:cNvSpPr txBox="1"/>
      </xdr:nvSpPr>
      <xdr:spPr>
        <a:xfrm>
          <a:off x="1834788" y="1310426"/>
          <a:ext cx="8458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chemeClr val="bg1"/>
              </a:solidFill>
            </a:rPr>
            <a:t>Balance</a:t>
          </a:r>
          <a:endParaRPr lang="ru-RU" sz="1000" b="1">
            <a:solidFill>
              <a:schemeClr val="bg1"/>
            </a:solidFill>
          </a:endParaRPr>
        </a:p>
      </xdr:txBody>
    </xdr:sp>
    <xdr:clientData/>
  </xdr:twoCellAnchor>
  <xdr:twoCellAnchor>
    <xdr:from>
      <xdr:col>4</xdr:col>
      <xdr:colOff>97428</xdr:colOff>
      <xdr:row>7</xdr:row>
      <xdr:rowOff>0</xdr:rowOff>
    </xdr:from>
    <xdr:to>
      <xdr:col>6</xdr:col>
      <xdr:colOff>442868</xdr:colOff>
      <xdr:row>9</xdr:row>
      <xdr:rowOff>39672</xdr:rowOff>
    </xdr:to>
    <xdr:sp macro="" textlink="Processing!F15">
      <xdr:nvSpPr>
        <xdr:cNvPr id="29" name="TextBox 20">
          <a:extLst>
            <a:ext uri="{FF2B5EF4-FFF2-40B4-BE49-F238E27FC236}">
              <a16:creationId xmlns:a16="http://schemas.microsoft.com/office/drawing/2014/main" id="{2D81E24C-CEC6-482C-92F1-1E115D871F68}"/>
            </a:ext>
          </a:extLst>
        </xdr:cNvPr>
        <xdr:cNvSpPr txBox="1"/>
      </xdr:nvSpPr>
      <xdr:spPr>
        <a:xfrm>
          <a:off x="2535828" y="1280160"/>
          <a:ext cx="1564640" cy="40543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06FBA9-18F2-41BC-BEA1-5CC4FB18A1FF}" type="TxLink">
            <a:rPr lang="en-US" sz="2000" b="1" i="0" u="none" strike="noStrike" kern="1200">
              <a:solidFill>
                <a:schemeClr val="bg1"/>
              </a:solidFill>
              <a:latin typeface="+mn-lt"/>
              <a:ea typeface="+mn-ea"/>
              <a:cs typeface="+mn-cs"/>
            </a:rPr>
            <a:pPr marL="0" indent="0" algn="l" defTabSz="914400" rtl="0" eaLnBrk="1" latinLnBrk="0" hangingPunct="1"/>
            <a:t> $3,171 </a:t>
          </a:fld>
          <a:endParaRPr lang="ru-RU" sz="2000" b="1" kern="1200">
            <a:solidFill>
              <a:schemeClr val="bg1"/>
            </a:solidFill>
            <a:latin typeface="+mn-lt"/>
            <a:ea typeface="+mn-ea"/>
            <a:cs typeface="+mn-cs"/>
          </a:endParaRPr>
        </a:p>
      </xdr:txBody>
    </xdr:sp>
    <xdr:clientData/>
  </xdr:twoCellAnchor>
  <xdr:twoCellAnchor>
    <xdr:from>
      <xdr:col>6</xdr:col>
      <xdr:colOff>54809</xdr:colOff>
      <xdr:row>9</xdr:row>
      <xdr:rowOff>98156</xdr:rowOff>
    </xdr:from>
    <xdr:to>
      <xdr:col>7</xdr:col>
      <xdr:colOff>176729</xdr:colOff>
      <xdr:row>13</xdr:row>
      <xdr:rowOff>98156</xdr:rowOff>
    </xdr:to>
    <xdr:graphicFrame macro="">
      <xdr:nvGraphicFramePr>
        <xdr:cNvPr id="30" name="Chart 29">
          <a:extLst>
            <a:ext uri="{FF2B5EF4-FFF2-40B4-BE49-F238E27FC236}">
              <a16:creationId xmlns:a16="http://schemas.microsoft.com/office/drawing/2014/main" id="{EA7158F0-38CF-4143-9233-2507D658CC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199188</xdr:colOff>
      <xdr:row>10</xdr:row>
      <xdr:rowOff>148756</xdr:rowOff>
    </xdr:from>
    <xdr:to>
      <xdr:col>7</xdr:col>
      <xdr:colOff>47590</xdr:colOff>
      <xdr:row>12</xdr:row>
      <xdr:rowOff>47556</xdr:rowOff>
    </xdr:to>
    <xdr:sp macro="" textlink="Processing!E8">
      <xdr:nvSpPr>
        <xdr:cNvPr id="31" name="TextBox 24">
          <a:extLst>
            <a:ext uri="{FF2B5EF4-FFF2-40B4-BE49-F238E27FC236}">
              <a16:creationId xmlns:a16="http://schemas.microsoft.com/office/drawing/2014/main" id="{A1CB5050-6451-41F3-9068-C24BDB61B332}"/>
            </a:ext>
          </a:extLst>
        </xdr:cNvPr>
        <xdr:cNvSpPr txBox="1"/>
      </xdr:nvSpPr>
      <xdr:spPr>
        <a:xfrm>
          <a:off x="3856788" y="1977556"/>
          <a:ext cx="458002"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1B34451-B5B3-4467-AFB8-D3FBD262112F}" type="TxLink">
            <a:rPr lang="en-US" sz="1100" b="0" i="0" u="none" strike="noStrike">
              <a:solidFill>
                <a:srgbClr val="BFDBFF"/>
              </a:solidFill>
              <a:latin typeface="Aptos Narrow"/>
            </a:rPr>
            <a:pPr algn="ctr"/>
            <a:t>18%</a:t>
          </a:fld>
          <a:endParaRPr lang="ru-RU" sz="1100" b="0">
            <a:solidFill>
              <a:srgbClr val="BFDBFF"/>
            </a:solidFill>
          </a:endParaRPr>
        </a:p>
      </xdr:txBody>
    </xdr:sp>
    <xdr:clientData/>
  </xdr:twoCellAnchor>
  <xdr:twoCellAnchor>
    <xdr:from>
      <xdr:col>4</xdr:col>
      <xdr:colOff>443303</xdr:colOff>
      <xdr:row>10</xdr:row>
      <xdr:rowOff>148318</xdr:rowOff>
    </xdr:from>
    <xdr:to>
      <xdr:col>6</xdr:col>
      <xdr:colOff>135528</xdr:colOff>
      <xdr:row>12</xdr:row>
      <xdr:rowOff>47118</xdr:rowOff>
    </xdr:to>
    <xdr:sp macro="" textlink="Processing!D8">
      <xdr:nvSpPr>
        <xdr:cNvPr id="32" name="TextBox 21">
          <a:extLst>
            <a:ext uri="{FF2B5EF4-FFF2-40B4-BE49-F238E27FC236}">
              <a16:creationId xmlns:a16="http://schemas.microsoft.com/office/drawing/2014/main" id="{75A7642D-BE29-44AE-BCB5-9676ED30C766}"/>
            </a:ext>
          </a:extLst>
        </xdr:cNvPr>
        <xdr:cNvSpPr txBox="1"/>
      </xdr:nvSpPr>
      <xdr:spPr>
        <a:xfrm>
          <a:off x="2881703" y="1977118"/>
          <a:ext cx="911425"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98D99B6-61F2-4F2E-9340-124C2D7BEA0E}" type="TxLink">
            <a:rPr lang="en-US" sz="1100" b="0" i="0" u="none" strike="noStrike">
              <a:solidFill>
                <a:srgbClr val="BFDBFF"/>
              </a:solidFill>
              <a:latin typeface="Aptos Narrow"/>
            </a:rPr>
            <a:pPr algn="r"/>
            <a:t>Budget Load</a:t>
          </a:fld>
          <a:endParaRPr lang="ru-RU" sz="1000" b="1">
            <a:solidFill>
              <a:srgbClr val="BFDBFF"/>
            </a:solidFill>
          </a:endParaRPr>
        </a:p>
      </xdr:txBody>
    </xdr:sp>
    <xdr:clientData/>
  </xdr:twoCellAnchor>
  <xdr:twoCellAnchor>
    <xdr:from>
      <xdr:col>4</xdr:col>
      <xdr:colOff>254908</xdr:colOff>
      <xdr:row>16</xdr:row>
      <xdr:rowOff>149512</xdr:rowOff>
    </xdr:from>
    <xdr:to>
      <xdr:col>5</xdr:col>
      <xdr:colOff>386988</xdr:colOff>
      <xdr:row>18</xdr:row>
      <xdr:rowOff>10870</xdr:rowOff>
    </xdr:to>
    <xdr:sp macro="" textlink="Processing!H14">
      <xdr:nvSpPr>
        <xdr:cNvPr id="33" name="TextBox 23">
          <a:extLst>
            <a:ext uri="{FF2B5EF4-FFF2-40B4-BE49-F238E27FC236}">
              <a16:creationId xmlns:a16="http://schemas.microsoft.com/office/drawing/2014/main" id="{099A46B6-C3C7-4618-9B25-F0902CF727E8}"/>
            </a:ext>
          </a:extLst>
        </xdr:cNvPr>
        <xdr:cNvSpPr txBox="1"/>
      </xdr:nvSpPr>
      <xdr:spPr>
        <a:xfrm>
          <a:off x="2693308" y="3075592"/>
          <a:ext cx="741680" cy="227118"/>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1048B030-D77C-4E90-B246-C580D1DB5BFB}" type="TxLink">
            <a:rPr lang="en-US" sz="1000" b="1" i="0" u="none" strike="noStrike" kern="1200">
              <a:solidFill>
                <a:srgbClr val="66FFFF"/>
              </a:solidFill>
              <a:latin typeface="+mn-lt"/>
              <a:ea typeface="+mn-ea"/>
              <a:cs typeface="+mn-cs"/>
            </a:rPr>
            <a:pPr marL="0" indent="0" algn="l" defTabSz="914400" rtl="0" eaLnBrk="1" latinLnBrk="0" hangingPunct="1"/>
            <a:t>+$1.6k</a:t>
          </a:fld>
          <a:endParaRPr lang="ru-RU" sz="1000" b="1" kern="1200">
            <a:solidFill>
              <a:srgbClr val="66FFFF"/>
            </a:solidFill>
            <a:latin typeface="+mn-lt"/>
            <a:ea typeface="+mn-ea"/>
            <a:cs typeface="+mn-cs"/>
          </a:endParaRPr>
        </a:p>
      </xdr:txBody>
    </xdr:sp>
    <xdr:clientData/>
  </xdr:twoCellAnchor>
  <xdr:twoCellAnchor>
    <xdr:from>
      <xdr:col>3</xdr:col>
      <xdr:colOff>283029</xdr:colOff>
      <xdr:row>21</xdr:row>
      <xdr:rowOff>171685</xdr:rowOff>
    </xdr:from>
    <xdr:to>
      <xdr:col>7</xdr:col>
      <xdr:colOff>74023</xdr:colOff>
      <xdr:row>29</xdr:row>
      <xdr:rowOff>74298</xdr:rowOff>
    </xdr:to>
    <xdr:graphicFrame macro="">
      <xdr:nvGraphicFramePr>
        <xdr:cNvPr id="34" name="Chart 33">
          <a:extLst>
            <a:ext uri="{FF2B5EF4-FFF2-40B4-BE49-F238E27FC236}">
              <a16:creationId xmlns:a16="http://schemas.microsoft.com/office/drawing/2014/main" id="{EE5E1177-0248-436E-8AB1-A424C6E9E9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69668</xdr:colOff>
      <xdr:row>22</xdr:row>
      <xdr:rowOff>115094</xdr:rowOff>
    </xdr:from>
    <xdr:to>
      <xdr:col>3</xdr:col>
      <xdr:colOff>261257</xdr:colOff>
      <xdr:row>23</xdr:row>
      <xdr:rowOff>123059</xdr:rowOff>
    </xdr:to>
    <xdr:grpSp>
      <xdr:nvGrpSpPr>
        <xdr:cNvPr id="35" name="Group 34">
          <a:extLst>
            <a:ext uri="{FF2B5EF4-FFF2-40B4-BE49-F238E27FC236}">
              <a16:creationId xmlns:a16="http://schemas.microsoft.com/office/drawing/2014/main" id="{D3E1103F-487F-4B1A-8D1D-3F9D251ACFEB}"/>
            </a:ext>
          </a:extLst>
        </xdr:cNvPr>
        <xdr:cNvGrpSpPr/>
      </xdr:nvGrpSpPr>
      <xdr:grpSpPr>
        <a:xfrm>
          <a:off x="1841318" y="4306094"/>
          <a:ext cx="191589" cy="198465"/>
          <a:chOff x="4153988" y="9300754"/>
          <a:chExt cx="191589" cy="191589"/>
        </a:xfrm>
      </xdr:grpSpPr>
      <xdr:sp macro="" textlink="">
        <xdr:nvSpPr>
          <xdr:cNvPr id="36" name="Rectangle: Rounded Corners 35">
            <a:extLst>
              <a:ext uri="{FF2B5EF4-FFF2-40B4-BE49-F238E27FC236}">
                <a16:creationId xmlns:a16="http://schemas.microsoft.com/office/drawing/2014/main" id="{A2F4D67D-8D29-D1A4-E5F3-804E75DA898B}"/>
              </a:ext>
            </a:extLst>
          </xdr:cNvPr>
          <xdr:cNvSpPr/>
        </xdr:nvSpPr>
        <xdr:spPr>
          <a:xfrm>
            <a:off x="4153988" y="9300754"/>
            <a:ext cx="191589" cy="191589"/>
          </a:xfrm>
          <a:prstGeom prst="roundRect">
            <a:avLst>
              <a:gd name="adj" fmla="val 34849"/>
            </a:avLst>
          </a:prstGeom>
          <a:gradFill>
            <a:gsLst>
              <a:gs pos="0">
                <a:srgbClr val="44A3EA"/>
              </a:gs>
              <a:gs pos="90000">
                <a:srgbClr val="2781D3"/>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7" name="Graphic 36" descr="House with solid fill">
            <a:extLst>
              <a:ext uri="{FF2B5EF4-FFF2-40B4-BE49-F238E27FC236}">
                <a16:creationId xmlns:a16="http://schemas.microsoft.com/office/drawing/2014/main" id="{18D54C1D-FFFE-8ED0-4E4C-66EFCF553F25}"/>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175760" y="9322526"/>
            <a:ext cx="137160" cy="137160"/>
          </a:xfrm>
          <a:prstGeom prst="rect">
            <a:avLst/>
          </a:prstGeom>
        </xdr:spPr>
      </xdr:pic>
    </xdr:grpSp>
    <xdr:clientData/>
  </xdr:twoCellAnchor>
  <xdr:twoCellAnchor>
    <xdr:from>
      <xdr:col>3</xdr:col>
      <xdr:colOff>69668</xdr:colOff>
      <xdr:row>24</xdr:row>
      <xdr:rowOff>13458</xdr:rowOff>
    </xdr:from>
    <xdr:to>
      <xdr:col>3</xdr:col>
      <xdr:colOff>261257</xdr:colOff>
      <xdr:row>25</xdr:row>
      <xdr:rowOff>21424</xdr:rowOff>
    </xdr:to>
    <xdr:grpSp>
      <xdr:nvGrpSpPr>
        <xdr:cNvPr id="38" name="Group 37">
          <a:extLst>
            <a:ext uri="{FF2B5EF4-FFF2-40B4-BE49-F238E27FC236}">
              <a16:creationId xmlns:a16="http://schemas.microsoft.com/office/drawing/2014/main" id="{40DE5354-13B8-4CEA-BDA6-C3507B7DD9C6}"/>
            </a:ext>
          </a:extLst>
        </xdr:cNvPr>
        <xdr:cNvGrpSpPr/>
      </xdr:nvGrpSpPr>
      <xdr:grpSpPr>
        <a:xfrm>
          <a:off x="1841318" y="4585458"/>
          <a:ext cx="191589" cy="198466"/>
          <a:chOff x="4153988" y="9566365"/>
          <a:chExt cx="191589" cy="191589"/>
        </a:xfrm>
      </xdr:grpSpPr>
      <xdr:sp macro="" textlink="">
        <xdr:nvSpPr>
          <xdr:cNvPr id="39" name="Rectangle: Rounded Corners 38">
            <a:extLst>
              <a:ext uri="{FF2B5EF4-FFF2-40B4-BE49-F238E27FC236}">
                <a16:creationId xmlns:a16="http://schemas.microsoft.com/office/drawing/2014/main" id="{CE45DB4B-0A3E-3F7F-6BA9-F4622320D202}"/>
              </a:ext>
            </a:extLst>
          </xdr:cNvPr>
          <xdr:cNvSpPr/>
        </xdr:nvSpPr>
        <xdr:spPr>
          <a:xfrm>
            <a:off x="4153988" y="9566365"/>
            <a:ext cx="191589" cy="191589"/>
          </a:xfrm>
          <a:prstGeom prst="roundRect">
            <a:avLst>
              <a:gd name="adj" fmla="val 34849"/>
            </a:avLst>
          </a:prstGeom>
          <a:gradFill>
            <a:gsLst>
              <a:gs pos="0">
                <a:srgbClr val="004679"/>
              </a:gs>
              <a:gs pos="100000">
                <a:srgbClr val="181C3B"/>
              </a:gs>
            </a:gsLst>
            <a:path path="circle">
              <a:fillToRect l="50000" t="-80000" r="50000" b="180000"/>
            </a:path>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40" name="Graphic 39" descr="Tropical scene with solid fill">
            <a:extLst>
              <a:ext uri="{FF2B5EF4-FFF2-40B4-BE49-F238E27FC236}">
                <a16:creationId xmlns:a16="http://schemas.microsoft.com/office/drawing/2014/main" id="{7FC03793-B377-883B-27EA-5A42CD29EDDE}"/>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186422" y="9603153"/>
            <a:ext cx="118872" cy="118872"/>
          </a:xfrm>
          <a:prstGeom prst="rect">
            <a:avLst/>
          </a:prstGeom>
        </xdr:spPr>
      </xdr:pic>
    </xdr:grpSp>
    <xdr:clientData/>
  </xdr:twoCellAnchor>
  <xdr:twoCellAnchor>
    <xdr:from>
      <xdr:col>3</xdr:col>
      <xdr:colOff>69668</xdr:colOff>
      <xdr:row>25</xdr:row>
      <xdr:rowOff>112863</xdr:rowOff>
    </xdr:from>
    <xdr:to>
      <xdr:col>3</xdr:col>
      <xdr:colOff>261257</xdr:colOff>
      <xdr:row>26</xdr:row>
      <xdr:rowOff>120828</xdr:rowOff>
    </xdr:to>
    <xdr:grpSp>
      <xdr:nvGrpSpPr>
        <xdr:cNvPr id="41" name="Group 40">
          <a:extLst>
            <a:ext uri="{FF2B5EF4-FFF2-40B4-BE49-F238E27FC236}">
              <a16:creationId xmlns:a16="http://schemas.microsoft.com/office/drawing/2014/main" id="{2B2FEA36-673E-46DA-B1A4-4752993E2EDA}"/>
            </a:ext>
          </a:extLst>
        </xdr:cNvPr>
        <xdr:cNvGrpSpPr/>
      </xdr:nvGrpSpPr>
      <xdr:grpSpPr>
        <a:xfrm>
          <a:off x="1841318" y="4875363"/>
          <a:ext cx="191589" cy="198465"/>
          <a:chOff x="4153988" y="9849393"/>
          <a:chExt cx="191589" cy="191589"/>
        </a:xfrm>
      </xdr:grpSpPr>
      <xdr:sp macro="" textlink="">
        <xdr:nvSpPr>
          <xdr:cNvPr id="42" name="Rectangle: Rounded Corners 41">
            <a:extLst>
              <a:ext uri="{FF2B5EF4-FFF2-40B4-BE49-F238E27FC236}">
                <a16:creationId xmlns:a16="http://schemas.microsoft.com/office/drawing/2014/main" id="{AAB1177B-C7EA-A107-2124-B6BEF49337FC}"/>
              </a:ext>
            </a:extLst>
          </xdr:cNvPr>
          <xdr:cNvSpPr/>
        </xdr:nvSpPr>
        <xdr:spPr>
          <a:xfrm>
            <a:off x="4153988" y="9849393"/>
            <a:ext cx="191589" cy="191589"/>
          </a:xfrm>
          <a:prstGeom prst="roundRect">
            <a:avLst>
              <a:gd name="adj" fmla="val 34849"/>
            </a:avLst>
          </a:prstGeom>
          <a:gradFill>
            <a:gsLst>
              <a:gs pos="0">
                <a:srgbClr val="01EFFA"/>
              </a:gs>
              <a:gs pos="91000">
                <a:srgbClr val="0099CC"/>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43" name="Graphic 42" descr="Convertible with solid fill">
            <a:extLst>
              <a:ext uri="{FF2B5EF4-FFF2-40B4-BE49-F238E27FC236}">
                <a16:creationId xmlns:a16="http://schemas.microsoft.com/office/drawing/2014/main" id="{06E5A71F-796C-5FFF-3E4C-888F204EBD37}"/>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4180115" y="9879874"/>
            <a:ext cx="137160" cy="137160"/>
          </a:xfrm>
          <a:prstGeom prst="rect">
            <a:avLst/>
          </a:prstGeom>
        </xdr:spPr>
      </xdr:pic>
    </xdr:grpSp>
    <xdr:clientData/>
  </xdr:twoCellAnchor>
  <xdr:twoCellAnchor>
    <xdr:from>
      <xdr:col>3</xdr:col>
      <xdr:colOff>69668</xdr:colOff>
      <xdr:row>27</xdr:row>
      <xdr:rowOff>32999</xdr:rowOff>
    </xdr:from>
    <xdr:to>
      <xdr:col>3</xdr:col>
      <xdr:colOff>261257</xdr:colOff>
      <xdr:row>28</xdr:row>
      <xdr:rowOff>40964</xdr:rowOff>
    </xdr:to>
    <xdr:grpSp>
      <xdr:nvGrpSpPr>
        <xdr:cNvPr id="44" name="Group 43">
          <a:extLst>
            <a:ext uri="{FF2B5EF4-FFF2-40B4-BE49-F238E27FC236}">
              <a16:creationId xmlns:a16="http://schemas.microsoft.com/office/drawing/2014/main" id="{2D811875-58EF-4982-9698-1674B1D0BB41}"/>
            </a:ext>
          </a:extLst>
        </xdr:cNvPr>
        <xdr:cNvGrpSpPr/>
      </xdr:nvGrpSpPr>
      <xdr:grpSpPr>
        <a:xfrm>
          <a:off x="1841318" y="5176499"/>
          <a:ext cx="191589" cy="198465"/>
          <a:chOff x="4153988" y="10136776"/>
          <a:chExt cx="191589" cy="191589"/>
        </a:xfrm>
      </xdr:grpSpPr>
      <xdr:sp macro="" textlink="">
        <xdr:nvSpPr>
          <xdr:cNvPr id="45" name="Rectangle: Rounded Corners 44">
            <a:extLst>
              <a:ext uri="{FF2B5EF4-FFF2-40B4-BE49-F238E27FC236}">
                <a16:creationId xmlns:a16="http://schemas.microsoft.com/office/drawing/2014/main" id="{E21496A7-3A56-776F-4F06-6CCF3A669084}"/>
              </a:ext>
            </a:extLst>
          </xdr:cNvPr>
          <xdr:cNvSpPr/>
        </xdr:nvSpPr>
        <xdr:spPr>
          <a:xfrm>
            <a:off x="4153988" y="10136776"/>
            <a:ext cx="191589" cy="191589"/>
          </a:xfrm>
          <a:prstGeom prst="roundRect">
            <a:avLst>
              <a:gd name="adj" fmla="val 34849"/>
            </a:avLst>
          </a:prstGeom>
          <a:gradFill>
            <a:gsLst>
              <a:gs pos="0">
                <a:srgbClr val="212743"/>
              </a:gs>
              <a:gs pos="100000">
                <a:srgbClr val="202644"/>
              </a:gs>
            </a:gsLst>
            <a:lin ang="5400000" scaled="0"/>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46" name="Star: 5 Points 45">
            <a:extLst>
              <a:ext uri="{FF2B5EF4-FFF2-40B4-BE49-F238E27FC236}">
                <a16:creationId xmlns:a16="http://schemas.microsoft.com/office/drawing/2014/main" id="{E5839A47-AAF2-8B49-F69B-5B62732D242E}"/>
              </a:ext>
            </a:extLst>
          </xdr:cNvPr>
          <xdr:cNvSpPr/>
        </xdr:nvSpPr>
        <xdr:spPr>
          <a:xfrm>
            <a:off x="4193177" y="10171611"/>
            <a:ext cx="113211" cy="113211"/>
          </a:xfrm>
          <a:prstGeom prst="star5">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3</xdr:col>
      <xdr:colOff>7620</xdr:colOff>
      <xdr:row>19</xdr:row>
      <xdr:rowOff>7620</xdr:rowOff>
    </xdr:from>
    <xdr:to>
      <xdr:col>4</xdr:col>
      <xdr:colOff>7620</xdr:colOff>
      <xdr:row>20</xdr:row>
      <xdr:rowOff>135493</xdr:rowOff>
    </xdr:to>
    <xdr:sp macro="" textlink="">
      <xdr:nvSpPr>
        <xdr:cNvPr id="47" name="TextBox 24">
          <a:extLst>
            <a:ext uri="{FF2B5EF4-FFF2-40B4-BE49-F238E27FC236}">
              <a16:creationId xmlns:a16="http://schemas.microsoft.com/office/drawing/2014/main" id="{E2254C2D-3707-4629-AAB6-829467342122}"/>
            </a:ext>
          </a:extLst>
        </xdr:cNvPr>
        <xdr:cNvSpPr txBox="1"/>
      </xdr:nvSpPr>
      <xdr:spPr>
        <a:xfrm>
          <a:off x="1836420" y="3482340"/>
          <a:ext cx="609600" cy="310753"/>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rgbClr val="212743"/>
              </a:solidFill>
            </a:rPr>
            <a:t>Goals</a:t>
          </a:r>
          <a:endParaRPr lang="ru-RU" sz="1000" b="1">
            <a:solidFill>
              <a:srgbClr val="212743"/>
            </a:solidFill>
          </a:endParaRPr>
        </a:p>
      </xdr:txBody>
    </xdr:sp>
    <xdr:clientData/>
  </xdr:twoCellAnchor>
  <xdr:twoCellAnchor>
    <xdr:from>
      <xdr:col>3</xdr:col>
      <xdr:colOff>83820</xdr:colOff>
      <xdr:row>20</xdr:row>
      <xdr:rowOff>155771</xdr:rowOff>
    </xdr:from>
    <xdr:to>
      <xdr:col>7</xdr:col>
      <xdr:colOff>22860</xdr:colOff>
      <xdr:row>21</xdr:row>
      <xdr:rowOff>63587</xdr:rowOff>
    </xdr:to>
    <xdr:sp macro="" textlink="">
      <xdr:nvSpPr>
        <xdr:cNvPr id="48" name="Rectangle: Rounded Corners 47">
          <a:extLst>
            <a:ext uri="{FF2B5EF4-FFF2-40B4-BE49-F238E27FC236}">
              <a16:creationId xmlns:a16="http://schemas.microsoft.com/office/drawing/2014/main" id="{CE3CB97F-8573-4593-8348-3C7FF4DA4F76}"/>
            </a:ext>
          </a:extLst>
        </xdr:cNvPr>
        <xdr:cNvSpPr/>
      </xdr:nvSpPr>
      <xdr:spPr>
        <a:xfrm>
          <a:off x="1912620" y="3813371"/>
          <a:ext cx="2377440" cy="90696"/>
        </a:xfrm>
        <a:prstGeom prst="roundRect">
          <a:avLst>
            <a:gd name="adj" fmla="val 50000"/>
          </a:avLst>
        </a:prstGeom>
        <a:solidFill>
          <a:srgbClr val="DDE6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510540</xdr:colOff>
      <xdr:row>20</xdr:row>
      <xdr:rowOff>16396</xdr:rowOff>
    </xdr:from>
    <xdr:to>
      <xdr:col>7</xdr:col>
      <xdr:colOff>43315</xdr:colOff>
      <xdr:row>22</xdr:row>
      <xdr:rowOff>14909</xdr:rowOff>
    </xdr:to>
    <xdr:graphicFrame macro="">
      <xdr:nvGraphicFramePr>
        <xdr:cNvPr id="49" name="Chart 48">
          <a:extLst>
            <a:ext uri="{FF2B5EF4-FFF2-40B4-BE49-F238E27FC236}">
              <a16:creationId xmlns:a16="http://schemas.microsoft.com/office/drawing/2014/main" id="{9F57D353-6240-48A4-B262-2B5A2B2AF8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518160</xdr:colOff>
      <xdr:row>19</xdr:row>
      <xdr:rowOff>7620</xdr:rowOff>
    </xdr:from>
    <xdr:to>
      <xdr:col>6</xdr:col>
      <xdr:colOff>254000</xdr:colOff>
      <xdr:row>20</xdr:row>
      <xdr:rowOff>135493</xdr:rowOff>
    </xdr:to>
    <xdr:sp macro="" textlink="Processing!I6">
      <xdr:nvSpPr>
        <xdr:cNvPr id="50" name="TextBox 24">
          <a:extLst>
            <a:ext uri="{FF2B5EF4-FFF2-40B4-BE49-F238E27FC236}">
              <a16:creationId xmlns:a16="http://schemas.microsoft.com/office/drawing/2014/main" id="{40CC2790-27D0-4FE9-84C1-0A103F49A016}"/>
            </a:ext>
          </a:extLst>
        </xdr:cNvPr>
        <xdr:cNvSpPr txBox="1"/>
      </xdr:nvSpPr>
      <xdr:spPr>
        <a:xfrm>
          <a:off x="2346960" y="3482340"/>
          <a:ext cx="1564640" cy="310753"/>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4C10F0C1-3F5D-420E-BC8D-FF49EFCF1F6F}" type="TxLink">
            <a:rPr lang="en-US" sz="1400" b="1" i="0" u="none" strike="noStrike">
              <a:solidFill>
                <a:srgbClr val="000000"/>
              </a:solidFill>
              <a:latin typeface="Aptos Narrow"/>
            </a:rPr>
            <a:pPr/>
            <a:t>$13 441 / $12 500</a:t>
          </a:fld>
          <a:endParaRPr lang="ru-RU" sz="1100" b="1">
            <a:solidFill>
              <a:srgbClr val="212743"/>
            </a:solidFill>
          </a:endParaRPr>
        </a:p>
      </xdr:txBody>
    </xdr:sp>
    <xdr:clientData/>
  </xdr:twoCellAnchor>
  <xdr:twoCellAnchor>
    <xdr:from>
      <xdr:col>6</xdr:col>
      <xdr:colOff>91440</xdr:colOff>
      <xdr:row>19</xdr:row>
      <xdr:rowOff>7620</xdr:rowOff>
    </xdr:from>
    <xdr:to>
      <xdr:col>7</xdr:col>
      <xdr:colOff>91440</xdr:colOff>
      <xdr:row>20</xdr:row>
      <xdr:rowOff>135493</xdr:rowOff>
    </xdr:to>
    <xdr:sp macro="" textlink="Processing!E6">
      <xdr:nvSpPr>
        <xdr:cNvPr id="51" name="TextBox 24">
          <a:extLst>
            <a:ext uri="{FF2B5EF4-FFF2-40B4-BE49-F238E27FC236}">
              <a16:creationId xmlns:a16="http://schemas.microsoft.com/office/drawing/2014/main" id="{25D4B20E-D529-4B05-9D49-D029E2690892}"/>
            </a:ext>
          </a:extLst>
        </xdr:cNvPr>
        <xdr:cNvSpPr txBox="1"/>
      </xdr:nvSpPr>
      <xdr:spPr>
        <a:xfrm>
          <a:off x="3749040" y="3482340"/>
          <a:ext cx="609600" cy="310753"/>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4B89E4F-5248-4A98-9423-700A7813FCAE}" type="TxLink">
            <a:rPr lang="en-US" sz="1400" b="1" i="0" u="none" strike="noStrike">
              <a:solidFill>
                <a:srgbClr val="000000"/>
              </a:solidFill>
              <a:latin typeface="Aptos Narrow"/>
            </a:rPr>
            <a:pPr algn="r"/>
            <a:t>109%</a:t>
          </a:fld>
          <a:endParaRPr lang="ru-RU" sz="1100" b="1">
            <a:solidFill>
              <a:srgbClr val="212743"/>
            </a:solidFill>
          </a:endParaRPr>
        </a:p>
      </xdr:txBody>
    </xdr:sp>
    <xdr:clientData/>
  </xdr:twoCellAnchor>
  <xdr:twoCellAnchor>
    <xdr:from>
      <xdr:col>4</xdr:col>
      <xdr:colOff>76200</xdr:colOff>
      <xdr:row>22</xdr:row>
      <xdr:rowOff>5694</xdr:rowOff>
    </xdr:from>
    <xdr:to>
      <xdr:col>6</xdr:col>
      <xdr:colOff>175260</xdr:colOff>
      <xdr:row>23</xdr:row>
      <xdr:rowOff>86630</xdr:rowOff>
    </xdr:to>
    <xdr:sp macro="" textlink="Processing!I2">
      <xdr:nvSpPr>
        <xdr:cNvPr id="52" name="TextBox 24">
          <a:extLst>
            <a:ext uri="{FF2B5EF4-FFF2-40B4-BE49-F238E27FC236}">
              <a16:creationId xmlns:a16="http://schemas.microsoft.com/office/drawing/2014/main" id="{7760F134-BF50-4698-9928-3EE765B985F1}"/>
            </a:ext>
          </a:extLst>
        </xdr:cNvPr>
        <xdr:cNvSpPr txBox="1"/>
      </xdr:nvSpPr>
      <xdr:spPr>
        <a:xfrm>
          <a:off x="2514600" y="4029054"/>
          <a:ext cx="1318260" cy="26381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D1F7E3E8-CF91-4FF1-900C-1949152EBB92}" type="TxLink">
            <a:rPr lang="en-US" sz="1100" b="0" i="0" u="none" strike="noStrike">
              <a:solidFill>
                <a:srgbClr val="747FA4"/>
              </a:solidFill>
              <a:latin typeface="Aptos Narrow"/>
            </a:rPr>
            <a:pPr/>
            <a:t>$3 958 / $3 500</a:t>
          </a:fld>
          <a:endParaRPr lang="ru-RU" sz="1100" b="1">
            <a:solidFill>
              <a:srgbClr val="747FA4"/>
            </a:solidFill>
          </a:endParaRPr>
        </a:p>
      </xdr:txBody>
    </xdr:sp>
    <xdr:clientData/>
  </xdr:twoCellAnchor>
  <xdr:twoCellAnchor>
    <xdr:from>
      <xdr:col>6</xdr:col>
      <xdr:colOff>53340</xdr:colOff>
      <xdr:row>22</xdr:row>
      <xdr:rowOff>5694</xdr:rowOff>
    </xdr:from>
    <xdr:to>
      <xdr:col>7</xdr:col>
      <xdr:colOff>53340</xdr:colOff>
      <xdr:row>23</xdr:row>
      <xdr:rowOff>86630</xdr:rowOff>
    </xdr:to>
    <xdr:sp macro="" textlink="Processing!E2">
      <xdr:nvSpPr>
        <xdr:cNvPr id="53" name="TextBox 24">
          <a:extLst>
            <a:ext uri="{FF2B5EF4-FFF2-40B4-BE49-F238E27FC236}">
              <a16:creationId xmlns:a16="http://schemas.microsoft.com/office/drawing/2014/main" id="{39EFA82E-9481-411A-A4CA-3D7C79A82BDC}"/>
            </a:ext>
          </a:extLst>
        </xdr:cNvPr>
        <xdr:cNvSpPr txBox="1"/>
      </xdr:nvSpPr>
      <xdr:spPr>
        <a:xfrm>
          <a:off x="3710940" y="4029054"/>
          <a:ext cx="609600" cy="26381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2E8F1427-D4C9-414A-9857-F8D7D4C19714}" type="TxLink">
            <a:rPr lang="en-US" sz="1100" b="0" i="0" u="none" strike="noStrike">
              <a:solidFill>
                <a:srgbClr val="747FA4"/>
              </a:solidFill>
              <a:latin typeface="Aptos Narrow"/>
            </a:rPr>
            <a:pPr algn="r"/>
            <a:t>113%</a:t>
          </a:fld>
          <a:endParaRPr lang="ru-RU" sz="1100" b="0">
            <a:solidFill>
              <a:srgbClr val="747FA4"/>
            </a:solidFill>
          </a:endParaRPr>
        </a:p>
      </xdr:txBody>
    </xdr:sp>
    <xdr:clientData/>
  </xdr:twoCellAnchor>
  <xdr:twoCellAnchor>
    <xdr:from>
      <xdr:col>4</xdr:col>
      <xdr:colOff>76200</xdr:colOff>
      <xdr:row>23</xdr:row>
      <xdr:rowOff>88770</xdr:rowOff>
    </xdr:from>
    <xdr:to>
      <xdr:col>6</xdr:col>
      <xdr:colOff>175260</xdr:colOff>
      <xdr:row>24</xdr:row>
      <xdr:rowOff>169707</xdr:rowOff>
    </xdr:to>
    <xdr:sp macro="" textlink="Processing!I3">
      <xdr:nvSpPr>
        <xdr:cNvPr id="54" name="TextBox 24">
          <a:extLst>
            <a:ext uri="{FF2B5EF4-FFF2-40B4-BE49-F238E27FC236}">
              <a16:creationId xmlns:a16="http://schemas.microsoft.com/office/drawing/2014/main" id="{06628296-E672-4259-990D-D161B07C5827}"/>
            </a:ext>
          </a:extLst>
        </xdr:cNvPr>
        <xdr:cNvSpPr txBox="1"/>
      </xdr:nvSpPr>
      <xdr:spPr>
        <a:xfrm>
          <a:off x="2514600" y="4295010"/>
          <a:ext cx="131826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FB95C1C-B5D0-492C-91D6-08BB610D80FD}" type="TxLink">
            <a:rPr lang="en-US" sz="1100" b="0" i="0" u="none" strike="noStrike" kern="1200">
              <a:solidFill>
                <a:srgbClr val="747FA4"/>
              </a:solidFill>
              <a:latin typeface="Aptos Narrow"/>
              <a:ea typeface="+mn-ea"/>
              <a:cs typeface="+mn-cs"/>
            </a:rPr>
            <a:pPr marL="0" indent="0" algn="l" defTabSz="914400" rtl="0" eaLnBrk="1" latinLnBrk="0" hangingPunct="1"/>
            <a:t>$3 905 / $4 000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23</xdr:row>
      <xdr:rowOff>88770</xdr:rowOff>
    </xdr:from>
    <xdr:to>
      <xdr:col>7</xdr:col>
      <xdr:colOff>53340</xdr:colOff>
      <xdr:row>24</xdr:row>
      <xdr:rowOff>169707</xdr:rowOff>
    </xdr:to>
    <xdr:sp macro="" textlink="Processing!E3">
      <xdr:nvSpPr>
        <xdr:cNvPr id="55" name="TextBox 24">
          <a:extLst>
            <a:ext uri="{FF2B5EF4-FFF2-40B4-BE49-F238E27FC236}">
              <a16:creationId xmlns:a16="http://schemas.microsoft.com/office/drawing/2014/main" id="{3E07410B-58E2-43D3-A257-445CF553CC13}"/>
            </a:ext>
          </a:extLst>
        </xdr:cNvPr>
        <xdr:cNvSpPr txBox="1"/>
      </xdr:nvSpPr>
      <xdr:spPr>
        <a:xfrm>
          <a:off x="3710940" y="4295010"/>
          <a:ext cx="60960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73F6BEAA-DB82-42AA-AA13-5881AB3B9D2C}" type="TxLink">
            <a:rPr lang="en-US" sz="1100" b="0" i="0" u="none" strike="noStrike" kern="1200">
              <a:solidFill>
                <a:srgbClr val="747FA4"/>
              </a:solidFill>
              <a:latin typeface="Aptos Narrow"/>
              <a:ea typeface="+mn-ea"/>
              <a:cs typeface="+mn-cs"/>
            </a:rPr>
            <a:pPr marL="0" indent="0" algn="r" defTabSz="914400" rtl="0" eaLnBrk="1" latinLnBrk="0" hangingPunct="1"/>
            <a:t>98%</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24</xdr:row>
      <xdr:rowOff>171847</xdr:rowOff>
    </xdr:from>
    <xdr:to>
      <xdr:col>6</xdr:col>
      <xdr:colOff>175260</xdr:colOff>
      <xdr:row>26</xdr:row>
      <xdr:rowOff>69160</xdr:rowOff>
    </xdr:to>
    <xdr:sp macro="" textlink="Processing!I4">
      <xdr:nvSpPr>
        <xdr:cNvPr id="56" name="TextBox 24">
          <a:extLst>
            <a:ext uri="{FF2B5EF4-FFF2-40B4-BE49-F238E27FC236}">
              <a16:creationId xmlns:a16="http://schemas.microsoft.com/office/drawing/2014/main" id="{1FB279F0-E46E-427A-98B8-8E944EF52324}"/>
            </a:ext>
          </a:extLst>
        </xdr:cNvPr>
        <xdr:cNvSpPr txBox="1"/>
      </xdr:nvSpPr>
      <xdr:spPr>
        <a:xfrm>
          <a:off x="2514600" y="4560967"/>
          <a:ext cx="1318260" cy="263073"/>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3CB52C3-BE9D-4DED-8DF5-C1585FE46FAC}" type="TxLink">
            <a:rPr lang="en-US" sz="1100" b="0" i="0" u="none" strike="noStrike" kern="1200">
              <a:solidFill>
                <a:srgbClr val="747FA4"/>
              </a:solidFill>
              <a:latin typeface="Aptos Narrow"/>
              <a:ea typeface="+mn-ea"/>
              <a:cs typeface="+mn-cs"/>
            </a:rPr>
            <a:pPr marL="0" indent="0" algn="l" defTabSz="914400" rtl="0" eaLnBrk="1" latinLnBrk="0" hangingPunct="1"/>
            <a:t>$3 179 / $3 000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24</xdr:row>
      <xdr:rowOff>171847</xdr:rowOff>
    </xdr:from>
    <xdr:to>
      <xdr:col>7</xdr:col>
      <xdr:colOff>53340</xdr:colOff>
      <xdr:row>26</xdr:row>
      <xdr:rowOff>69160</xdr:rowOff>
    </xdr:to>
    <xdr:sp macro="" textlink="Processing!E4">
      <xdr:nvSpPr>
        <xdr:cNvPr id="57" name="TextBox 24">
          <a:extLst>
            <a:ext uri="{FF2B5EF4-FFF2-40B4-BE49-F238E27FC236}">
              <a16:creationId xmlns:a16="http://schemas.microsoft.com/office/drawing/2014/main" id="{9568271A-DE1C-46F2-978B-15EE0905D5E3}"/>
            </a:ext>
          </a:extLst>
        </xdr:cNvPr>
        <xdr:cNvSpPr txBox="1"/>
      </xdr:nvSpPr>
      <xdr:spPr>
        <a:xfrm>
          <a:off x="3710940" y="4560967"/>
          <a:ext cx="609600" cy="263073"/>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FDEE92D6-F7A1-48F3-9851-C8A567273780}" type="TxLink">
            <a:rPr lang="en-US" sz="1100" b="0" i="0" u="none" strike="noStrike" kern="1200">
              <a:solidFill>
                <a:srgbClr val="747FA4"/>
              </a:solidFill>
              <a:latin typeface="Aptos Narrow"/>
              <a:ea typeface="+mn-ea"/>
              <a:cs typeface="+mn-cs"/>
            </a:rPr>
            <a:pPr marL="0" indent="0" algn="r" defTabSz="914400" rtl="0" eaLnBrk="1" latinLnBrk="0" hangingPunct="1"/>
            <a:t>106%</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26</xdr:row>
      <xdr:rowOff>78920</xdr:rowOff>
    </xdr:from>
    <xdr:to>
      <xdr:col>6</xdr:col>
      <xdr:colOff>175260</xdr:colOff>
      <xdr:row>27</xdr:row>
      <xdr:rowOff>159857</xdr:rowOff>
    </xdr:to>
    <xdr:sp macro="" textlink="Processing!I5">
      <xdr:nvSpPr>
        <xdr:cNvPr id="58" name="TextBox 24">
          <a:extLst>
            <a:ext uri="{FF2B5EF4-FFF2-40B4-BE49-F238E27FC236}">
              <a16:creationId xmlns:a16="http://schemas.microsoft.com/office/drawing/2014/main" id="{1E180AD8-33E0-4CB7-8AAC-3033FECF9E9D}"/>
            </a:ext>
          </a:extLst>
        </xdr:cNvPr>
        <xdr:cNvSpPr txBox="1"/>
      </xdr:nvSpPr>
      <xdr:spPr>
        <a:xfrm>
          <a:off x="2514600" y="4833800"/>
          <a:ext cx="131826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3E6F8FB-2AE7-4CE4-9E41-15CFB4159DE9}" type="TxLink">
            <a:rPr lang="en-US" sz="1100" b="0" i="0" u="none" strike="noStrike" kern="1200">
              <a:solidFill>
                <a:srgbClr val="747FA4"/>
              </a:solidFill>
              <a:latin typeface="Aptos Narrow"/>
              <a:ea typeface="+mn-ea"/>
              <a:cs typeface="+mn-cs"/>
            </a:rPr>
            <a:pPr marL="0" indent="0" algn="l" defTabSz="914400" rtl="0" eaLnBrk="1" latinLnBrk="0" hangingPunct="1"/>
            <a:t>$2 399 / $2 000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26</xdr:row>
      <xdr:rowOff>78920</xdr:rowOff>
    </xdr:from>
    <xdr:to>
      <xdr:col>7</xdr:col>
      <xdr:colOff>53340</xdr:colOff>
      <xdr:row>27</xdr:row>
      <xdr:rowOff>159857</xdr:rowOff>
    </xdr:to>
    <xdr:sp macro="" textlink="Processing!E5">
      <xdr:nvSpPr>
        <xdr:cNvPr id="59" name="TextBox 24">
          <a:extLst>
            <a:ext uri="{FF2B5EF4-FFF2-40B4-BE49-F238E27FC236}">
              <a16:creationId xmlns:a16="http://schemas.microsoft.com/office/drawing/2014/main" id="{8A8D2577-9E9E-4ACF-9A57-8013F8FF5D84}"/>
            </a:ext>
          </a:extLst>
        </xdr:cNvPr>
        <xdr:cNvSpPr txBox="1"/>
      </xdr:nvSpPr>
      <xdr:spPr>
        <a:xfrm>
          <a:off x="3710940" y="4833800"/>
          <a:ext cx="60960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FF21445-4461-4550-BD29-367C03A06B31}" type="TxLink">
            <a:rPr lang="en-US" sz="1100" b="0" i="0" u="none" strike="noStrike" kern="1200">
              <a:solidFill>
                <a:srgbClr val="747FA4"/>
              </a:solidFill>
              <a:latin typeface="Aptos Narrow"/>
              <a:ea typeface="+mn-ea"/>
              <a:cs typeface="+mn-cs"/>
            </a:rPr>
            <a:pPr marL="0" indent="0" algn="r" defTabSz="914400" rtl="0" eaLnBrk="1" latinLnBrk="0" hangingPunct="1"/>
            <a:t>120%</a:t>
          </a:fld>
          <a:endParaRPr lang="ru-RU" sz="1100" b="0" i="0" u="none" strike="noStrike" kern="1200">
            <a:solidFill>
              <a:srgbClr val="747FA4"/>
            </a:solidFill>
            <a:latin typeface="Aptos Narrow"/>
            <a:ea typeface="+mn-ea"/>
            <a:cs typeface="+mn-cs"/>
          </a:endParaRPr>
        </a:p>
      </xdr:txBody>
    </xdr:sp>
    <xdr:clientData/>
  </xdr:twoCellAnchor>
  <xdr:twoCellAnchor>
    <xdr:from>
      <xdr:col>7</xdr:col>
      <xdr:colOff>491490</xdr:colOff>
      <xdr:row>9</xdr:row>
      <xdr:rowOff>76200</xdr:rowOff>
    </xdr:from>
    <xdr:to>
      <xdr:col>15</xdr:col>
      <xdr:colOff>415290</xdr:colOff>
      <xdr:row>18</xdr:row>
      <xdr:rowOff>76200</xdr:rowOff>
    </xdr:to>
    <xdr:graphicFrame macro="">
      <xdr:nvGraphicFramePr>
        <xdr:cNvPr id="60" name="Chart 59">
          <a:extLst>
            <a:ext uri="{FF2B5EF4-FFF2-40B4-BE49-F238E27FC236}">
              <a16:creationId xmlns:a16="http://schemas.microsoft.com/office/drawing/2014/main" id="{2000D10E-B599-4ACC-A24E-A54C65A7B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186690</xdr:colOff>
      <xdr:row>7</xdr:row>
      <xdr:rowOff>0</xdr:rowOff>
    </xdr:from>
    <xdr:to>
      <xdr:col>10</xdr:col>
      <xdr:colOff>532130</xdr:colOff>
      <xdr:row>8</xdr:row>
      <xdr:rowOff>128616</xdr:rowOff>
    </xdr:to>
    <xdr:sp macro="" textlink="Processing!Q1">
      <xdr:nvSpPr>
        <xdr:cNvPr id="61" name="TextBox 24">
          <a:extLst>
            <a:ext uri="{FF2B5EF4-FFF2-40B4-BE49-F238E27FC236}">
              <a16:creationId xmlns:a16="http://schemas.microsoft.com/office/drawing/2014/main" id="{21364F13-E731-4B03-938A-81DF75EF2AB7}"/>
            </a:ext>
          </a:extLst>
        </xdr:cNvPr>
        <xdr:cNvSpPr txBox="1"/>
      </xdr:nvSpPr>
      <xdr:spPr>
        <a:xfrm>
          <a:off x="5063490" y="128016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833A66-38A8-4BFB-A285-9705F54B821F}" type="TxLink">
            <a:rPr lang="en-US" sz="1400" b="1" i="0" u="none" strike="noStrike" kern="1200">
              <a:solidFill>
                <a:srgbClr val="212743"/>
              </a:solidFill>
              <a:latin typeface="+mn-lt"/>
              <a:ea typeface="+mn-ea"/>
              <a:cs typeface="+mn-cs"/>
            </a:rPr>
            <a:pPr marL="0" indent="0" algn="l" defTabSz="914400" rtl="0" eaLnBrk="1" latinLnBrk="0" hangingPunct="1"/>
            <a:t>Inflow</a:t>
          </a:fld>
          <a:endParaRPr lang="ru-RU" sz="1400" b="1" kern="1200">
            <a:solidFill>
              <a:srgbClr val="212743"/>
            </a:solidFill>
            <a:latin typeface="+mn-lt"/>
            <a:ea typeface="+mn-ea"/>
            <a:cs typeface="+mn-cs"/>
          </a:endParaRPr>
        </a:p>
      </xdr:txBody>
    </xdr:sp>
    <xdr:clientData/>
  </xdr:twoCellAnchor>
  <xdr:twoCellAnchor>
    <xdr:from>
      <xdr:col>13</xdr:col>
      <xdr:colOff>369570</xdr:colOff>
      <xdr:row>7</xdr:row>
      <xdr:rowOff>30480</xdr:rowOff>
    </xdr:from>
    <xdr:to>
      <xdr:col>15</xdr:col>
      <xdr:colOff>349250</xdr:colOff>
      <xdr:row>8</xdr:row>
      <xdr:rowOff>159096</xdr:rowOff>
    </xdr:to>
    <xdr:sp macro="" textlink="Processing!Q14">
      <xdr:nvSpPr>
        <xdr:cNvPr id="62" name="TextBox 24">
          <a:extLst>
            <a:ext uri="{FF2B5EF4-FFF2-40B4-BE49-F238E27FC236}">
              <a16:creationId xmlns:a16="http://schemas.microsoft.com/office/drawing/2014/main" id="{24C92AB7-5269-4B19-8A93-8EDE41C30F73}"/>
            </a:ext>
          </a:extLst>
        </xdr:cNvPr>
        <xdr:cNvSpPr txBox="1"/>
      </xdr:nvSpPr>
      <xdr:spPr>
        <a:xfrm>
          <a:off x="8294370" y="1310640"/>
          <a:ext cx="119888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0FA8738A-D5FC-4C73-9C0B-433BF30A87CC}" type="TxLink">
            <a:rPr lang="en-US" sz="1400" b="1" i="0" u="none" strike="noStrike" kern="1200">
              <a:solidFill>
                <a:srgbClr val="212743"/>
              </a:solidFill>
              <a:latin typeface="+mn-lt"/>
              <a:ea typeface="+mn-ea"/>
              <a:cs typeface="+mn-cs"/>
            </a:rPr>
            <a:pPr marL="0" indent="0" algn="r" defTabSz="914400" rtl="0" eaLnBrk="1" latinLnBrk="0" hangingPunct="1"/>
            <a:t> $16,328 </a:t>
          </a:fld>
          <a:endParaRPr lang="ru-RU" sz="1400" b="1" kern="1200">
            <a:solidFill>
              <a:srgbClr val="212743"/>
            </a:solidFill>
            <a:latin typeface="+mn-lt"/>
            <a:ea typeface="+mn-ea"/>
            <a:cs typeface="+mn-cs"/>
          </a:endParaRPr>
        </a:p>
      </xdr:txBody>
    </xdr:sp>
    <xdr:clientData/>
  </xdr:twoCellAnchor>
  <xdr:twoCellAnchor editAs="oneCell">
    <xdr:from>
      <xdr:col>10</xdr:col>
      <xdr:colOff>87630</xdr:colOff>
      <xdr:row>6</xdr:row>
      <xdr:rowOff>160020</xdr:rowOff>
    </xdr:from>
    <xdr:to>
      <xdr:col>13</xdr:col>
      <xdr:colOff>270510</xdr:colOff>
      <xdr:row>9</xdr:row>
      <xdr:rowOff>13716</xdr:rowOff>
    </xdr:to>
    <mc:AlternateContent xmlns:mc="http://schemas.openxmlformats.org/markup-compatibility/2006" xmlns:a14="http://schemas.microsoft.com/office/drawing/2010/main">
      <mc:Choice Requires="a14">
        <xdr:graphicFrame macro="">
          <xdr:nvGraphicFramePr>
            <xdr:cNvPr id="63" name="Indicator 3">
              <a:extLst>
                <a:ext uri="{FF2B5EF4-FFF2-40B4-BE49-F238E27FC236}">
                  <a16:creationId xmlns:a16="http://schemas.microsoft.com/office/drawing/2014/main" id="{09D6BE4D-BDED-4C43-923B-B94707E512E0}"/>
                </a:ext>
              </a:extLst>
            </xdr:cNvPr>
            <xdr:cNvGraphicFramePr/>
          </xdr:nvGraphicFramePr>
          <xdr:xfrm>
            <a:off x="0" y="0"/>
            <a:ext cx="0" cy="0"/>
          </xdr:xfrm>
          <a:graphic>
            <a:graphicData uri="http://schemas.microsoft.com/office/drawing/2010/slicer">
              <sle:slicer xmlns:sle="http://schemas.microsoft.com/office/drawing/2010/slicer" name="Indicator 3"/>
            </a:graphicData>
          </a:graphic>
        </xdr:graphicFrame>
      </mc:Choice>
      <mc:Fallback xmlns="">
        <xdr:sp macro="" textlink="">
          <xdr:nvSpPr>
            <xdr:cNvPr id="0" name=""/>
            <xdr:cNvSpPr>
              <a:spLocks noTextEdit="1"/>
            </xdr:cNvSpPr>
          </xdr:nvSpPr>
          <xdr:spPr>
            <a:xfrm>
              <a:off x="6183630" y="1257300"/>
              <a:ext cx="2011680" cy="40233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148590</xdr:colOff>
      <xdr:row>16</xdr:row>
      <xdr:rowOff>114300</xdr:rowOff>
    </xdr:from>
    <xdr:to>
      <xdr:col>15</xdr:col>
      <xdr:colOff>361950</xdr:colOff>
      <xdr:row>18</xdr:row>
      <xdr:rowOff>86868</xdr:rowOff>
    </xdr:to>
    <mc:AlternateContent xmlns:mc="http://schemas.openxmlformats.org/markup-compatibility/2006" xmlns:a14="http://schemas.microsoft.com/office/drawing/2010/main">
      <mc:Choice Requires="a14">
        <xdr:graphicFrame macro="">
          <xdr:nvGraphicFramePr>
            <xdr:cNvPr id="64" name="Month 8">
              <a:extLst>
                <a:ext uri="{FF2B5EF4-FFF2-40B4-BE49-F238E27FC236}">
                  <a16:creationId xmlns:a16="http://schemas.microsoft.com/office/drawing/2014/main" id="{5A39E12E-E076-4749-B27A-63FAB23DA714}"/>
                </a:ext>
              </a:extLst>
            </xdr:cNvPr>
            <xdr:cNvGraphicFramePr/>
          </xdr:nvGraphicFramePr>
          <xdr:xfrm>
            <a:off x="0" y="0"/>
            <a:ext cx="0" cy="0"/>
          </xdr:xfrm>
          <a:graphic>
            <a:graphicData uri="http://schemas.microsoft.com/office/drawing/2010/slicer">
              <sle:slicer xmlns:sle="http://schemas.microsoft.com/office/drawing/2010/slicer" name="Month 8"/>
            </a:graphicData>
          </a:graphic>
        </xdr:graphicFrame>
      </mc:Choice>
      <mc:Fallback xmlns="">
        <xdr:sp macro="" textlink="">
          <xdr:nvSpPr>
            <xdr:cNvPr id="0" name=""/>
            <xdr:cNvSpPr>
              <a:spLocks noTextEdit="1"/>
            </xdr:cNvSpPr>
          </xdr:nvSpPr>
          <xdr:spPr>
            <a:xfrm>
              <a:off x="5025390" y="3040380"/>
              <a:ext cx="4480560" cy="338328"/>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16</xdr:col>
      <xdr:colOff>232410</xdr:colOff>
      <xdr:row>5</xdr:row>
      <xdr:rowOff>137160</xdr:rowOff>
    </xdr:from>
    <xdr:to>
      <xdr:col>20</xdr:col>
      <xdr:colOff>354330</xdr:colOff>
      <xdr:row>19</xdr:row>
      <xdr:rowOff>137160</xdr:rowOff>
    </xdr:to>
    <xdr:graphicFrame macro="">
      <xdr:nvGraphicFramePr>
        <xdr:cNvPr id="65" name="Chart 64">
          <a:extLst>
            <a:ext uri="{FF2B5EF4-FFF2-40B4-BE49-F238E27FC236}">
              <a16:creationId xmlns:a16="http://schemas.microsoft.com/office/drawing/2014/main" id="{BDD1AAE1-1DFC-414B-B4FB-6E9406100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16</xdr:col>
      <xdr:colOff>314873</xdr:colOff>
      <xdr:row>6</xdr:row>
      <xdr:rowOff>180424</xdr:rowOff>
    </xdr:from>
    <xdr:to>
      <xdr:col>18</xdr:col>
      <xdr:colOff>32933</xdr:colOff>
      <xdr:row>8</xdr:row>
      <xdr:rowOff>126160</xdr:rowOff>
    </xdr:to>
    <xdr:sp macro="" textlink="Processing!F26">
      <xdr:nvSpPr>
        <xdr:cNvPr id="66" name="TextBox 24">
          <a:extLst>
            <a:ext uri="{FF2B5EF4-FFF2-40B4-BE49-F238E27FC236}">
              <a16:creationId xmlns:a16="http://schemas.microsoft.com/office/drawing/2014/main" id="{C6B374AA-70CA-4FEC-A6C8-19EB7F77D4D7}"/>
            </a:ext>
          </a:extLst>
        </xdr:cNvPr>
        <xdr:cNvSpPr txBox="1"/>
      </xdr:nvSpPr>
      <xdr:spPr>
        <a:xfrm>
          <a:off x="10068473" y="1277704"/>
          <a:ext cx="93726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BF2205A6-2262-4912-9ECD-DF2125D443BC}" type="TxLink">
            <a:rPr lang="en-US" sz="1400" b="1" kern="1200">
              <a:solidFill>
                <a:srgbClr val="212743"/>
              </a:solidFill>
              <a:latin typeface="+mn-lt"/>
              <a:ea typeface="+mn-ea"/>
              <a:cs typeface="+mn-cs"/>
            </a:rPr>
            <a:pPr marL="0" indent="0" algn="l" defTabSz="914400" rtl="0" eaLnBrk="1" latinLnBrk="0" hangingPunct="1"/>
            <a:t>Structure</a:t>
          </a:fld>
          <a:endParaRPr lang="ru-RU" sz="1400" b="1" kern="1200">
            <a:solidFill>
              <a:srgbClr val="212743"/>
            </a:solidFill>
            <a:latin typeface="+mn-lt"/>
            <a:ea typeface="+mn-ea"/>
            <a:cs typeface="+mn-cs"/>
          </a:endParaRPr>
        </a:p>
      </xdr:txBody>
    </xdr:sp>
    <xdr:clientData/>
  </xdr:twoCellAnchor>
  <xdr:twoCellAnchor>
    <xdr:from>
      <xdr:col>16</xdr:col>
      <xdr:colOff>322493</xdr:colOff>
      <xdr:row>8</xdr:row>
      <xdr:rowOff>35644</xdr:rowOff>
    </xdr:from>
    <xdr:to>
      <xdr:col>17</xdr:col>
      <xdr:colOff>474893</xdr:colOff>
      <xdr:row>9</xdr:row>
      <xdr:rowOff>117324</xdr:rowOff>
    </xdr:to>
    <xdr:sp macro="" textlink="Processing!Q1">
      <xdr:nvSpPr>
        <xdr:cNvPr id="67" name="TextBox 24">
          <a:extLst>
            <a:ext uri="{FF2B5EF4-FFF2-40B4-BE49-F238E27FC236}">
              <a16:creationId xmlns:a16="http://schemas.microsoft.com/office/drawing/2014/main" id="{B2C8244A-D671-49D7-9FE0-86D48E282AE4}"/>
            </a:ext>
          </a:extLst>
        </xdr:cNvPr>
        <xdr:cNvSpPr txBox="1"/>
      </xdr:nvSpPr>
      <xdr:spPr>
        <a:xfrm>
          <a:off x="10076093" y="1498684"/>
          <a:ext cx="762000"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B1FB09-84B8-4503-8C10-7C2C6370679D}" type="TxLink">
            <a:rPr lang="en-US" sz="1100" b="1" i="0" u="none" strike="noStrike" kern="1200">
              <a:solidFill>
                <a:srgbClr val="000000"/>
              </a:solidFill>
              <a:latin typeface="Aptos Narrow"/>
              <a:ea typeface="+mn-ea"/>
              <a:cs typeface="+mn-cs"/>
            </a:rPr>
            <a:pPr marL="0" indent="0" algn="l" defTabSz="914400" rtl="0" eaLnBrk="1" latinLnBrk="0" hangingPunct="1"/>
            <a:t>Inflow</a:t>
          </a:fld>
          <a:endParaRPr lang="ru-RU" sz="1400" b="1" kern="1200">
            <a:solidFill>
              <a:srgbClr val="212743"/>
            </a:solidFill>
            <a:latin typeface="+mn-lt"/>
            <a:ea typeface="+mn-ea"/>
            <a:cs typeface="+mn-cs"/>
          </a:endParaRPr>
        </a:p>
      </xdr:txBody>
    </xdr:sp>
    <xdr:clientData/>
  </xdr:twoCellAnchor>
  <xdr:twoCellAnchor>
    <xdr:from>
      <xdr:col>16</xdr:col>
      <xdr:colOff>426720</xdr:colOff>
      <xdr:row>21</xdr:row>
      <xdr:rowOff>13357</xdr:rowOff>
    </xdr:from>
    <xdr:to>
      <xdr:col>20</xdr:col>
      <xdr:colOff>91440</xdr:colOff>
      <xdr:row>32</xdr:row>
      <xdr:rowOff>104797</xdr:rowOff>
    </xdr:to>
    <xdr:graphicFrame macro="">
      <xdr:nvGraphicFramePr>
        <xdr:cNvPr id="68" name="Chart 67">
          <a:extLst>
            <a:ext uri="{FF2B5EF4-FFF2-40B4-BE49-F238E27FC236}">
              <a16:creationId xmlns:a16="http://schemas.microsoft.com/office/drawing/2014/main" id="{0D494E48-4308-4B28-B565-9D65301DDA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17</xdr:col>
      <xdr:colOff>274320</xdr:colOff>
      <xdr:row>23</xdr:row>
      <xdr:rowOff>104797</xdr:rowOff>
    </xdr:from>
    <xdr:to>
      <xdr:col>19</xdr:col>
      <xdr:colOff>243840</xdr:colOff>
      <xdr:row>30</xdr:row>
      <xdr:rowOff>13357</xdr:rowOff>
    </xdr:to>
    <xdr:sp macro="" textlink="">
      <xdr:nvSpPr>
        <xdr:cNvPr id="69" name="Oval 68">
          <a:extLst>
            <a:ext uri="{FF2B5EF4-FFF2-40B4-BE49-F238E27FC236}">
              <a16:creationId xmlns:a16="http://schemas.microsoft.com/office/drawing/2014/main" id="{EF9D166A-86C8-42F8-B6B6-410AE4F46FDE}"/>
            </a:ext>
          </a:extLst>
        </xdr:cNvPr>
        <xdr:cNvSpPr/>
      </xdr:nvSpPr>
      <xdr:spPr>
        <a:xfrm>
          <a:off x="10637520" y="4311037"/>
          <a:ext cx="1188720" cy="1188720"/>
        </a:xfrm>
        <a:prstGeom prst="ellipse">
          <a:avLst/>
        </a:prstGeom>
        <a:solidFill>
          <a:srgbClr val="F4F5FC"/>
        </a:solidFill>
        <a:ln>
          <a:solidFill>
            <a:schemeClr val="bg1"/>
          </a:solid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en-US" sz="1200" kern="1200">
            <a:solidFill>
              <a:srgbClr val="747FA4"/>
            </a:solidFill>
            <a:ea typeface="+mn-ea"/>
            <a:cs typeface="+mn-cs"/>
          </a:endParaRPr>
        </a:p>
        <a:p>
          <a:pPr marL="0" indent="0" algn="ctr" defTabSz="914400" rtl="0" eaLnBrk="1" latinLnBrk="0" hangingPunct="1"/>
          <a:endParaRPr lang="en-US" sz="1200" kern="1200">
            <a:solidFill>
              <a:srgbClr val="747FA4"/>
            </a:solidFill>
            <a:ea typeface="+mn-ea"/>
            <a:cs typeface="+mn-cs"/>
          </a:endParaRPr>
        </a:p>
        <a:p>
          <a:pPr marL="0" indent="0" algn="ctr" defTabSz="914400" rtl="0" eaLnBrk="1" latinLnBrk="0" hangingPunct="1"/>
          <a:r>
            <a:rPr lang="en-US" sz="1200" kern="1200">
              <a:solidFill>
                <a:srgbClr val="747FA4"/>
              </a:solidFill>
              <a:ea typeface="+mn-ea"/>
              <a:cs typeface="+mn-cs"/>
            </a:rPr>
            <a:t>Total</a:t>
          </a:r>
        </a:p>
      </xdr:txBody>
    </xdr:sp>
    <xdr:clientData/>
  </xdr:twoCellAnchor>
  <xdr:twoCellAnchor>
    <xdr:from>
      <xdr:col>17</xdr:col>
      <xdr:colOff>86360</xdr:colOff>
      <xdr:row>25</xdr:row>
      <xdr:rowOff>117806</xdr:rowOff>
    </xdr:from>
    <xdr:to>
      <xdr:col>19</xdr:col>
      <xdr:colOff>431800</xdr:colOff>
      <xdr:row>27</xdr:row>
      <xdr:rowOff>126123</xdr:rowOff>
    </xdr:to>
    <xdr:sp macro="" textlink="Processing!H24">
      <xdr:nvSpPr>
        <xdr:cNvPr id="70" name="TextBox 24">
          <a:extLst>
            <a:ext uri="{FF2B5EF4-FFF2-40B4-BE49-F238E27FC236}">
              <a16:creationId xmlns:a16="http://schemas.microsoft.com/office/drawing/2014/main" id="{BE0F550E-D69B-4476-AF7A-80986B46DEAC}"/>
            </a:ext>
          </a:extLst>
        </xdr:cNvPr>
        <xdr:cNvSpPr txBox="1"/>
      </xdr:nvSpPr>
      <xdr:spPr>
        <a:xfrm>
          <a:off x="10449560" y="4689806"/>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D55B2F7E-D3B6-41A9-AE36-D93EE32BF8C4}" type="TxLink">
            <a:rPr lang="en-US" sz="1800" b="1" i="0" u="none" strike="noStrike">
              <a:solidFill>
                <a:srgbClr val="000000"/>
              </a:solidFill>
              <a:latin typeface="Aptos Narrow"/>
            </a:rPr>
            <a:pPr algn="ctr"/>
            <a:t> $13,403 </a:t>
          </a:fld>
          <a:endParaRPr lang="ru-RU" sz="1800" b="1">
            <a:solidFill>
              <a:srgbClr val="212743"/>
            </a:solidFill>
          </a:endParaRPr>
        </a:p>
      </xdr:txBody>
    </xdr:sp>
    <xdr:clientData/>
  </xdr:twoCellAnchor>
  <xdr:twoCellAnchor>
    <xdr:from>
      <xdr:col>16</xdr:col>
      <xdr:colOff>331470</xdr:colOff>
      <xdr:row>20</xdr:row>
      <xdr:rowOff>68580</xdr:rowOff>
    </xdr:from>
    <xdr:to>
      <xdr:col>19</xdr:col>
      <xdr:colOff>67310</xdr:colOff>
      <xdr:row>22</xdr:row>
      <xdr:rowOff>14316</xdr:rowOff>
    </xdr:to>
    <xdr:sp macro="" textlink="">
      <xdr:nvSpPr>
        <xdr:cNvPr id="71" name="TextBox 24">
          <a:extLst>
            <a:ext uri="{FF2B5EF4-FFF2-40B4-BE49-F238E27FC236}">
              <a16:creationId xmlns:a16="http://schemas.microsoft.com/office/drawing/2014/main" id="{622A80D6-F50A-4C2A-8D5E-FB6F26C74B5A}"/>
            </a:ext>
          </a:extLst>
        </xdr:cNvPr>
        <xdr:cNvSpPr txBox="1"/>
      </xdr:nvSpPr>
      <xdr:spPr>
        <a:xfrm>
          <a:off x="10085070" y="372618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r>
            <a:rPr lang="en-US" sz="1400" b="1" kern="1200">
              <a:solidFill>
                <a:srgbClr val="212743"/>
              </a:solidFill>
              <a:latin typeface="+mn-lt"/>
              <a:ea typeface="+mn-ea"/>
              <a:cs typeface="+mn-cs"/>
            </a:rPr>
            <a:t>Costs</a:t>
          </a:r>
          <a:endParaRPr lang="ru-RU" sz="1400" b="1" kern="1200">
            <a:solidFill>
              <a:srgbClr val="212743"/>
            </a:solidFill>
            <a:latin typeface="+mn-lt"/>
            <a:ea typeface="+mn-ea"/>
            <a:cs typeface="+mn-cs"/>
          </a:endParaRPr>
        </a:p>
      </xdr:txBody>
    </xdr:sp>
    <xdr:clientData/>
  </xdr:twoCellAnchor>
  <xdr:twoCellAnchor>
    <xdr:from>
      <xdr:col>16</xdr:col>
      <xdr:colOff>582930</xdr:colOff>
      <xdr:row>32</xdr:row>
      <xdr:rowOff>38314</xdr:rowOff>
    </xdr:from>
    <xdr:to>
      <xdr:col>20</xdr:col>
      <xdr:colOff>156210</xdr:colOff>
      <xdr:row>39</xdr:row>
      <xdr:rowOff>83820</xdr:rowOff>
    </xdr:to>
    <xdr:grpSp>
      <xdr:nvGrpSpPr>
        <xdr:cNvPr id="72" name="Group 71">
          <a:extLst>
            <a:ext uri="{FF2B5EF4-FFF2-40B4-BE49-F238E27FC236}">
              <a16:creationId xmlns:a16="http://schemas.microsoft.com/office/drawing/2014/main" id="{9798DECB-F33F-436F-9913-D298CADD3513}"/>
            </a:ext>
          </a:extLst>
        </xdr:cNvPr>
        <xdr:cNvGrpSpPr/>
      </xdr:nvGrpSpPr>
      <xdr:grpSpPr>
        <a:xfrm>
          <a:off x="10031730" y="6134314"/>
          <a:ext cx="1935480" cy="1379006"/>
          <a:chOff x="10302240" y="5882854"/>
          <a:chExt cx="2079740" cy="1292385"/>
        </a:xfrm>
      </xdr:grpSpPr>
      <xdr:sp macro="" textlink="Processing!F18">
        <xdr:nvSpPr>
          <xdr:cNvPr id="73" name="TextBox 20">
            <a:extLst>
              <a:ext uri="{FF2B5EF4-FFF2-40B4-BE49-F238E27FC236}">
                <a16:creationId xmlns:a16="http://schemas.microsoft.com/office/drawing/2014/main" id="{F188660F-7063-7E2C-A96E-5C92977013B4}"/>
              </a:ext>
            </a:extLst>
          </xdr:cNvPr>
          <xdr:cNvSpPr txBox="1"/>
        </xdr:nvSpPr>
        <xdr:spPr>
          <a:xfrm>
            <a:off x="10302240" y="5898531"/>
            <a:ext cx="86868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93C021E3-8ADE-4C57-BEA9-4F07BF3B69C3}" type="TxLink">
              <a:rPr lang="en-US" sz="900" b="0" i="0" u="none" strike="noStrike">
                <a:solidFill>
                  <a:srgbClr val="747FA4"/>
                </a:solidFill>
                <a:latin typeface="Aptos Narrow"/>
              </a:rPr>
              <a:pPr/>
              <a:t>Housing</a:t>
            </a:fld>
            <a:endParaRPr lang="ru-RU" sz="1200" b="1">
              <a:solidFill>
                <a:srgbClr val="747FA4"/>
              </a:solidFill>
            </a:endParaRPr>
          </a:p>
        </xdr:txBody>
      </xdr:sp>
      <xdr:sp macro="" textlink="Processing!F19">
        <xdr:nvSpPr>
          <xdr:cNvPr id="74" name="TextBox 20">
            <a:extLst>
              <a:ext uri="{FF2B5EF4-FFF2-40B4-BE49-F238E27FC236}">
                <a16:creationId xmlns:a16="http://schemas.microsoft.com/office/drawing/2014/main" id="{501C9FD8-7AB6-33D6-CD41-8046535C3AD6}"/>
              </a:ext>
            </a:extLst>
          </xdr:cNvPr>
          <xdr:cNvSpPr txBox="1"/>
        </xdr:nvSpPr>
        <xdr:spPr>
          <a:xfrm>
            <a:off x="10302240" y="6094690"/>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02374594-2436-401C-94C7-2F81CC6B23BA}" type="TxLink">
              <a:rPr lang="en-US" sz="900" b="0" i="0" u="none" strike="noStrike">
                <a:solidFill>
                  <a:srgbClr val="747FA4"/>
                </a:solidFill>
                <a:latin typeface="Aptos Narrow"/>
              </a:rPr>
              <a:pPr/>
              <a:t>Food</a:t>
            </a:fld>
            <a:endParaRPr lang="ru-RU" sz="1200" b="1">
              <a:solidFill>
                <a:srgbClr val="747FA4"/>
              </a:solidFill>
            </a:endParaRPr>
          </a:p>
        </xdr:txBody>
      </xdr:sp>
      <xdr:sp macro="" textlink="Processing!F20">
        <xdr:nvSpPr>
          <xdr:cNvPr id="75" name="TextBox 20">
            <a:extLst>
              <a:ext uri="{FF2B5EF4-FFF2-40B4-BE49-F238E27FC236}">
                <a16:creationId xmlns:a16="http://schemas.microsoft.com/office/drawing/2014/main" id="{5771760C-420F-6988-DC29-42A41F481CC4}"/>
              </a:ext>
            </a:extLst>
          </xdr:cNvPr>
          <xdr:cNvSpPr txBox="1"/>
        </xdr:nvSpPr>
        <xdr:spPr>
          <a:xfrm>
            <a:off x="10302240" y="6306526"/>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CBFB61BB-3FF0-4918-A01C-B112E83F730A}" type="TxLink">
              <a:rPr lang="en-US" sz="900" b="0" i="0" u="none" strike="noStrike">
                <a:solidFill>
                  <a:srgbClr val="747FA4"/>
                </a:solidFill>
                <a:latin typeface="Aptos Narrow"/>
              </a:rPr>
              <a:pPr/>
              <a:t>Transport</a:t>
            </a:fld>
            <a:endParaRPr lang="ru-RU" sz="1200" b="1">
              <a:solidFill>
                <a:srgbClr val="747FA4"/>
              </a:solidFill>
            </a:endParaRPr>
          </a:p>
        </xdr:txBody>
      </xdr:sp>
      <xdr:sp macro="" textlink="Processing!F21">
        <xdr:nvSpPr>
          <xdr:cNvPr id="76" name="TextBox 20">
            <a:extLst>
              <a:ext uri="{FF2B5EF4-FFF2-40B4-BE49-F238E27FC236}">
                <a16:creationId xmlns:a16="http://schemas.microsoft.com/office/drawing/2014/main" id="{D1A959CC-1060-5E28-BB67-34E0CAB4AE69}"/>
              </a:ext>
            </a:extLst>
          </xdr:cNvPr>
          <xdr:cNvSpPr txBox="1"/>
        </xdr:nvSpPr>
        <xdr:spPr>
          <a:xfrm>
            <a:off x="10302240" y="6518362"/>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E1DAF175-D099-45C4-A9F9-6E6153F9C67E}" type="TxLink">
              <a:rPr lang="en-US" sz="900" b="0" i="0" u="none" strike="noStrike">
                <a:solidFill>
                  <a:srgbClr val="747FA4"/>
                </a:solidFill>
                <a:latin typeface="Aptos Narrow"/>
              </a:rPr>
              <a:pPr/>
              <a:t>Shopping</a:t>
            </a:fld>
            <a:endParaRPr lang="ru-RU" sz="1200" b="1">
              <a:solidFill>
                <a:srgbClr val="747FA4"/>
              </a:solidFill>
            </a:endParaRPr>
          </a:p>
        </xdr:txBody>
      </xdr:sp>
      <xdr:sp macro="" textlink="Processing!F22">
        <xdr:nvSpPr>
          <xdr:cNvPr id="77" name="TextBox 20">
            <a:extLst>
              <a:ext uri="{FF2B5EF4-FFF2-40B4-BE49-F238E27FC236}">
                <a16:creationId xmlns:a16="http://schemas.microsoft.com/office/drawing/2014/main" id="{9EF9F3EA-E8E2-9FE4-63BA-5096FCD1FE05}"/>
              </a:ext>
            </a:extLst>
          </xdr:cNvPr>
          <xdr:cNvSpPr txBox="1"/>
        </xdr:nvSpPr>
        <xdr:spPr>
          <a:xfrm>
            <a:off x="10302240" y="6730198"/>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647676ED-E43A-48A1-B119-BDFC5EE5E45F}" type="TxLink">
              <a:rPr lang="en-US" sz="900" b="0" i="0" u="none" strike="noStrike">
                <a:solidFill>
                  <a:srgbClr val="747FA4"/>
                </a:solidFill>
                <a:latin typeface="Aptos Narrow"/>
              </a:rPr>
              <a:pPr/>
              <a:t>Gym</a:t>
            </a:fld>
            <a:endParaRPr lang="ru-RU" sz="1200" b="1">
              <a:solidFill>
                <a:srgbClr val="747FA4"/>
              </a:solidFill>
            </a:endParaRPr>
          </a:p>
        </xdr:txBody>
      </xdr:sp>
      <xdr:sp macro="" textlink="Processing!F23">
        <xdr:nvSpPr>
          <xdr:cNvPr id="78" name="TextBox 20">
            <a:extLst>
              <a:ext uri="{FF2B5EF4-FFF2-40B4-BE49-F238E27FC236}">
                <a16:creationId xmlns:a16="http://schemas.microsoft.com/office/drawing/2014/main" id="{E9A3A84F-1EE9-FCF3-27C6-F4B7CD2EE5B6}"/>
              </a:ext>
            </a:extLst>
          </xdr:cNvPr>
          <xdr:cNvSpPr txBox="1"/>
        </xdr:nvSpPr>
        <xdr:spPr>
          <a:xfrm>
            <a:off x="10302240" y="6942034"/>
            <a:ext cx="86868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62604190-DC10-47E4-A38E-909C4507EB43}" type="TxLink">
              <a:rPr lang="en-US" sz="900" b="0" i="0" u="none" strike="noStrike">
                <a:solidFill>
                  <a:srgbClr val="747FA4"/>
                </a:solidFill>
                <a:latin typeface="Aptos Narrow"/>
              </a:rPr>
              <a:pPr/>
              <a:t>Other</a:t>
            </a:fld>
            <a:endParaRPr lang="ru-RU" sz="1200" b="1">
              <a:solidFill>
                <a:srgbClr val="747FA4"/>
              </a:solidFill>
            </a:endParaRPr>
          </a:p>
        </xdr:txBody>
      </xdr:sp>
      <xdr:sp macro="" textlink="Processing!G18">
        <xdr:nvSpPr>
          <xdr:cNvPr id="79" name="TextBox 20">
            <a:extLst>
              <a:ext uri="{FF2B5EF4-FFF2-40B4-BE49-F238E27FC236}">
                <a16:creationId xmlns:a16="http://schemas.microsoft.com/office/drawing/2014/main" id="{4E1EA65C-B03D-5F2A-2785-B9788E25548C}"/>
              </a:ext>
            </a:extLst>
          </xdr:cNvPr>
          <xdr:cNvSpPr txBox="1"/>
        </xdr:nvSpPr>
        <xdr:spPr>
          <a:xfrm>
            <a:off x="11178540" y="5898531"/>
            <a:ext cx="548640" cy="233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E69409A-535D-4E9A-9C81-6C479AF377D0}" type="TxLink">
              <a:rPr lang="en-US" sz="900" b="0" i="0" u="none" strike="noStrike">
                <a:solidFill>
                  <a:srgbClr val="747FA4"/>
                </a:solidFill>
                <a:latin typeface="Aptos Narrow"/>
              </a:rPr>
              <a:pPr algn="ctr"/>
              <a:t>29%</a:t>
            </a:fld>
            <a:endParaRPr lang="ru-RU" sz="1200" b="1">
              <a:solidFill>
                <a:srgbClr val="747FA4"/>
              </a:solidFill>
            </a:endParaRPr>
          </a:p>
        </xdr:txBody>
      </xdr:sp>
      <xdr:sp macro="" textlink="Processing!G19">
        <xdr:nvSpPr>
          <xdr:cNvPr id="80" name="TextBox 20">
            <a:extLst>
              <a:ext uri="{FF2B5EF4-FFF2-40B4-BE49-F238E27FC236}">
                <a16:creationId xmlns:a16="http://schemas.microsoft.com/office/drawing/2014/main" id="{0440CFE8-C602-85FA-B8C1-83DAD507712E}"/>
              </a:ext>
            </a:extLst>
          </xdr:cNvPr>
          <xdr:cNvSpPr txBox="1"/>
        </xdr:nvSpPr>
        <xdr:spPr>
          <a:xfrm>
            <a:off x="11178540" y="6094690"/>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34E52C2B-4F04-4BC8-8285-1E8F26EDF092}" type="TxLink">
              <a:rPr lang="en-US" sz="900" b="0" i="0" u="none" strike="noStrike">
                <a:solidFill>
                  <a:srgbClr val="747FA4"/>
                </a:solidFill>
                <a:latin typeface="Aptos Narrow"/>
              </a:rPr>
              <a:pPr algn="ctr"/>
              <a:t>17%</a:t>
            </a:fld>
            <a:endParaRPr lang="ru-RU" sz="1200" b="1">
              <a:solidFill>
                <a:srgbClr val="747FA4"/>
              </a:solidFill>
            </a:endParaRPr>
          </a:p>
        </xdr:txBody>
      </xdr:sp>
      <xdr:sp macro="" textlink="Processing!G20">
        <xdr:nvSpPr>
          <xdr:cNvPr id="81" name="TextBox 20">
            <a:extLst>
              <a:ext uri="{FF2B5EF4-FFF2-40B4-BE49-F238E27FC236}">
                <a16:creationId xmlns:a16="http://schemas.microsoft.com/office/drawing/2014/main" id="{64139058-89DC-0DA0-687B-F52145C7554C}"/>
              </a:ext>
            </a:extLst>
          </xdr:cNvPr>
          <xdr:cNvSpPr txBox="1"/>
        </xdr:nvSpPr>
        <xdr:spPr>
          <a:xfrm>
            <a:off x="11178540" y="6306526"/>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2ACDE7D7-322B-4DEE-84D9-7182052BDA9A}" type="TxLink">
              <a:rPr lang="en-US" sz="900" b="0" i="0" u="none" strike="noStrike">
                <a:solidFill>
                  <a:srgbClr val="747FA4"/>
                </a:solidFill>
                <a:latin typeface="Aptos Narrow"/>
              </a:rPr>
              <a:pPr algn="ctr"/>
              <a:t>14%</a:t>
            </a:fld>
            <a:endParaRPr lang="ru-RU" sz="1200" b="1">
              <a:solidFill>
                <a:srgbClr val="747FA4"/>
              </a:solidFill>
            </a:endParaRPr>
          </a:p>
        </xdr:txBody>
      </xdr:sp>
      <xdr:sp macro="" textlink="Processing!G21">
        <xdr:nvSpPr>
          <xdr:cNvPr id="82" name="TextBox 20">
            <a:extLst>
              <a:ext uri="{FF2B5EF4-FFF2-40B4-BE49-F238E27FC236}">
                <a16:creationId xmlns:a16="http://schemas.microsoft.com/office/drawing/2014/main" id="{C3084132-C87C-1536-B1C8-DD76E4DE2265}"/>
              </a:ext>
            </a:extLst>
          </xdr:cNvPr>
          <xdr:cNvSpPr txBox="1"/>
        </xdr:nvSpPr>
        <xdr:spPr>
          <a:xfrm>
            <a:off x="11178540" y="6518362"/>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6786AD63-6AC4-4764-A661-717B8B5954FE}" type="TxLink">
              <a:rPr lang="en-US" sz="900" b="0" i="0" u="none" strike="noStrike">
                <a:solidFill>
                  <a:srgbClr val="747FA4"/>
                </a:solidFill>
                <a:latin typeface="Aptos Narrow"/>
              </a:rPr>
              <a:pPr algn="ctr"/>
              <a:t>14%</a:t>
            </a:fld>
            <a:endParaRPr lang="ru-RU" sz="1200" b="1">
              <a:solidFill>
                <a:srgbClr val="747FA4"/>
              </a:solidFill>
            </a:endParaRPr>
          </a:p>
        </xdr:txBody>
      </xdr:sp>
      <xdr:sp macro="" textlink="Processing!G22">
        <xdr:nvSpPr>
          <xdr:cNvPr id="83" name="TextBox 20">
            <a:extLst>
              <a:ext uri="{FF2B5EF4-FFF2-40B4-BE49-F238E27FC236}">
                <a16:creationId xmlns:a16="http://schemas.microsoft.com/office/drawing/2014/main" id="{EA32473D-08C3-3BDC-3C81-343579841FA2}"/>
              </a:ext>
            </a:extLst>
          </xdr:cNvPr>
          <xdr:cNvSpPr txBox="1"/>
        </xdr:nvSpPr>
        <xdr:spPr>
          <a:xfrm>
            <a:off x="11178540" y="6730198"/>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91F67F82-85E4-406C-A840-D9ED03A85EB0}" type="TxLink">
              <a:rPr lang="en-US" sz="900" b="0" i="0" u="none" strike="noStrike">
                <a:solidFill>
                  <a:srgbClr val="747FA4"/>
                </a:solidFill>
                <a:latin typeface="Aptos Narrow"/>
              </a:rPr>
              <a:pPr algn="ctr"/>
              <a:t>20%</a:t>
            </a:fld>
            <a:endParaRPr lang="ru-RU" sz="1200" b="1">
              <a:solidFill>
                <a:srgbClr val="747FA4"/>
              </a:solidFill>
            </a:endParaRPr>
          </a:p>
        </xdr:txBody>
      </xdr:sp>
      <xdr:sp macro="" textlink="Processing!G23">
        <xdr:nvSpPr>
          <xdr:cNvPr id="84" name="TextBox 20">
            <a:extLst>
              <a:ext uri="{FF2B5EF4-FFF2-40B4-BE49-F238E27FC236}">
                <a16:creationId xmlns:a16="http://schemas.microsoft.com/office/drawing/2014/main" id="{19128A46-E21C-B170-C97D-55E5761D4BDD}"/>
              </a:ext>
            </a:extLst>
          </xdr:cNvPr>
          <xdr:cNvSpPr txBox="1"/>
        </xdr:nvSpPr>
        <xdr:spPr>
          <a:xfrm>
            <a:off x="11178540" y="6942034"/>
            <a:ext cx="54864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DD5D625-0F38-4714-AB96-272381A24DCC}" type="TxLink">
              <a:rPr lang="en-US" sz="900" b="0" i="0" u="none" strike="noStrike">
                <a:solidFill>
                  <a:srgbClr val="747FA4"/>
                </a:solidFill>
                <a:latin typeface="Aptos Narrow"/>
              </a:rPr>
              <a:pPr algn="ctr"/>
              <a:t>6%</a:t>
            </a:fld>
            <a:endParaRPr lang="ru-RU" sz="1200" b="1">
              <a:solidFill>
                <a:srgbClr val="747FA4"/>
              </a:solidFill>
            </a:endParaRPr>
          </a:p>
        </xdr:txBody>
      </xdr:sp>
      <xdr:sp macro="" textlink="Processing!H18">
        <xdr:nvSpPr>
          <xdr:cNvPr id="85" name="TextBox 20">
            <a:extLst>
              <a:ext uri="{FF2B5EF4-FFF2-40B4-BE49-F238E27FC236}">
                <a16:creationId xmlns:a16="http://schemas.microsoft.com/office/drawing/2014/main" id="{96180BAC-74E1-0EAD-E0C8-55681CDFE329}"/>
              </a:ext>
            </a:extLst>
          </xdr:cNvPr>
          <xdr:cNvSpPr txBox="1"/>
        </xdr:nvSpPr>
        <xdr:spPr>
          <a:xfrm>
            <a:off x="11788660" y="5882854"/>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D9BBB96A-802E-4024-8D5F-9400F132B4BB}" type="TxLink">
              <a:rPr lang="en-US" sz="900" b="0" i="0" u="none" strike="noStrike">
                <a:solidFill>
                  <a:srgbClr val="747FA4"/>
                </a:solidFill>
                <a:latin typeface="Aptos Narrow"/>
              </a:rPr>
              <a:pPr algn="r"/>
              <a:t> $3,918 </a:t>
            </a:fld>
            <a:endParaRPr lang="ru-RU" sz="1200" b="1">
              <a:solidFill>
                <a:srgbClr val="747FA4"/>
              </a:solidFill>
            </a:endParaRPr>
          </a:p>
        </xdr:txBody>
      </xdr:sp>
      <xdr:sp macro="" textlink="Processing!H19">
        <xdr:nvSpPr>
          <xdr:cNvPr id="86" name="TextBox 20">
            <a:extLst>
              <a:ext uri="{FF2B5EF4-FFF2-40B4-BE49-F238E27FC236}">
                <a16:creationId xmlns:a16="http://schemas.microsoft.com/office/drawing/2014/main" id="{EDE50FFF-1EE2-9981-E62D-D9300F2F9F84}"/>
              </a:ext>
            </a:extLst>
          </xdr:cNvPr>
          <xdr:cNvSpPr txBox="1"/>
        </xdr:nvSpPr>
        <xdr:spPr>
          <a:xfrm>
            <a:off x="11788660" y="6094690"/>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652512F-F583-4434-AE98-8A37921324DA}" type="TxLink">
              <a:rPr lang="en-US" sz="900" b="0" i="0" u="none" strike="noStrike">
                <a:solidFill>
                  <a:srgbClr val="747FA4"/>
                </a:solidFill>
                <a:latin typeface="Aptos Narrow"/>
              </a:rPr>
              <a:pPr algn="r"/>
              <a:t> $2,298 </a:t>
            </a:fld>
            <a:endParaRPr lang="ru-RU" sz="1200" b="1">
              <a:solidFill>
                <a:srgbClr val="747FA4"/>
              </a:solidFill>
            </a:endParaRPr>
          </a:p>
        </xdr:txBody>
      </xdr:sp>
      <xdr:sp macro="" textlink="Processing!H20">
        <xdr:nvSpPr>
          <xdr:cNvPr id="87" name="TextBox 20">
            <a:extLst>
              <a:ext uri="{FF2B5EF4-FFF2-40B4-BE49-F238E27FC236}">
                <a16:creationId xmlns:a16="http://schemas.microsoft.com/office/drawing/2014/main" id="{0BAC6072-CC75-48B8-6AFE-25D274AFF6DA}"/>
              </a:ext>
            </a:extLst>
          </xdr:cNvPr>
          <xdr:cNvSpPr txBox="1"/>
        </xdr:nvSpPr>
        <xdr:spPr>
          <a:xfrm>
            <a:off x="11788660" y="6306526"/>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A425FD72-2FC3-4FDA-98A4-56CD7883CB52}" type="TxLink">
              <a:rPr lang="en-US" sz="900" b="0" i="0" u="none" strike="noStrike">
                <a:solidFill>
                  <a:srgbClr val="747FA4"/>
                </a:solidFill>
                <a:latin typeface="Aptos Narrow"/>
              </a:rPr>
              <a:pPr algn="r"/>
              <a:t> $1,891 </a:t>
            </a:fld>
            <a:endParaRPr lang="ru-RU" sz="1200" b="1">
              <a:solidFill>
                <a:srgbClr val="747FA4"/>
              </a:solidFill>
            </a:endParaRPr>
          </a:p>
        </xdr:txBody>
      </xdr:sp>
      <xdr:sp macro="" textlink="Processing!H21">
        <xdr:nvSpPr>
          <xdr:cNvPr id="88" name="TextBox 20">
            <a:extLst>
              <a:ext uri="{FF2B5EF4-FFF2-40B4-BE49-F238E27FC236}">
                <a16:creationId xmlns:a16="http://schemas.microsoft.com/office/drawing/2014/main" id="{7CAD75B7-F4C2-9751-E875-BEF8E49207E1}"/>
              </a:ext>
            </a:extLst>
          </xdr:cNvPr>
          <xdr:cNvSpPr txBox="1"/>
        </xdr:nvSpPr>
        <xdr:spPr>
          <a:xfrm>
            <a:off x="11788660" y="6518362"/>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96BF011B-FCE3-4AF1-8458-1B84DEA0E1ED}" type="TxLink">
              <a:rPr lang="en-US" sz="900" b="0" i="0" u="none" strike="noStrike">
                <a:solidFill>
                  <a:srgbClr val="747FA4"/>
                </a:solidFill>
                <a:latin typeface="Aptos Narrow"/>
              </a:rPr>
              <a:pPr algn="r"/>
              <a:t> $1,828 </a:t>
            </a:fld>
            <a:endParaRPr lang="ru-RU" sz="1200" b="1">
              <a:solidFill>
                <a:srgbClr val="747FA4"/>
              </a:solidFill>
            </a:endParaRPr>
          </a:p>
        </xdr:txBody>
      </xdr:sp>
      <xdr:sp macro="" textlink="Processing!H22">
        <xdr:nvSpPr>
          <xdr:cNvPr id="89" name="TextBox 20">
            <a:extLst>
              <a:ext uri="{FF2B5EF4-FFF2-40B4-BE49-F238E27FC236}">
                <a16:creationId xmlns:a16="http://schemas.microsoft.com/office/drawing/2014/main" id="{C86C8AA8-0E97-F7CE-F85E-617B5B18B54B}"/>
              </a:ext>
            </a:extLst>
          </xdr:cNvPr>
          <xdr:cNvSpPr txBox="1"/>
        </xdr:nvSpPr>
        <xdr:spPr>
          <a:xfrm>
            <a:off x="11788660" y="6730198"/>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FF93326-BF86-4A3B-8DAB-CBD3D6DF7EA7}" type="TxLink">
              <a:rPr lang="en-US" sz="900" b="0" i="0" u="none" strike="noStrike">
                <a:solidFill>
                  <a:srgbClr val="747FA4"/>
                </a:solidFill>
                <a:latin typeface="Aptos Narrow"/>
              </a:rPr>
              <a:pPr algn="r"/>
              <a:t> $2,663 </a:t>
            </a:fld>
            <a:endParaRPr lang="ru-RU" sz="1200" b="1">
              <a:solidFill>
                <a:srgbClr val="747FA4"/>
              </a:solidFill>
            </a:endParaRPr>
          </a:p>
        </xdr:txBody>
      </xdr:sp>
      <xdr:sp macro="" textlink="Processing!H23">
        <xdr:nvSpPr>
          <xdr:cNvPr id="90" name="TextBox 20">
            <a:extLst>
              <a:ext uri="{FF2B5EF4-FFF2-40B4-BE49-F238E27FC236}">
                <a16:creationId xmlns:a16="http://schemas.microsoft.com/office/drawing/2014/main" id="{4E0AAFFF-72AB-02EF-95D9-9AE80EDBFBEA}"/>
              </a:ext>
            </a:extLst>
          </xdr:cNvPr>
          <xdr:cNvSpPr txBox="1"/>
        </xdr:nvSpPr>
        <xdr:spPr>
          <a:xfrm>
            <a:off x="11788660" y="6942034"/>
            <a:ext cx="593320" cy="233205"/>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8BD668B5-DB97-4F00-BE5C-8AD71BB8ABD5}" type="TxLink">
              <a:rPr lang="en-US" sz="900" b="0" i="0" u="none" strike="noStrike">
                <a:solidFill>
                  <a:srgbClr val="747FA4"/>
                </a:solidFill>
                <a:latin typeface="Aptos Narrow"/>
              </a:rPr>
              <a:pPr algn="r"/>
              <a:t> $805 </a:t>
            </a:fld>
            <a:endParaRPr lang="ru-RU" sz="1200" b="1">
              <a:solidFill>
                <a:srgbClr val="747FA4"/>
              </a:solidFill>
            </a:endParaRPr>
          </a:p>
        </xdr:txBody>
      </xdr:sp>
    </xdr:grpSp>
    <xdr:clientData/>
  </xdr:twoCellAnchor>
  <xdr:twoCellAnchor>
    <xdr:from>
      <xdr:col>16</xdr:col>
      <xdr:colOff>518160</xdr:colOff>
      <xdr:row>32</xdr:row>
      <xdr:rowOff>137160</xdr:rowOff>
    </xdr:from>
    <xdr:to>
      <xdr:col>16</xdr:col>
      <xdr:colOff>591312</xdr:colOff>
      <xdr:row>33</xdr:row>
      <xdr:rowOff>27432</xdr:rowOff>
    </xdr:to>
    <xdr:sp macro="" textlink="">
      <xdr:nvSpPr>
        <xdr:cNvPr id="91" name="Oval 90">
          <a:extLst>
            <a:ext uri="{FF2B5EF4-FFF2-40B4-BE49-F238E27FC236}">
              <a16:creationId xmlns:a16="http://schemas.microsoft.com/office/drawing/2014/main" id="{1C1C7D13-CBE8-42BB-B2D4-98D76EE444EA}"/>
            </a:ext>
          </a:extLst>
        </xdr:cNvPr>
        <xdr:cNvSpPr/>
      </xdr:nvSpPr>
      <xdr:spPr>
        <a:xfrm>
          <a:off x="10271760" y="5989320"/>
          <a:ext cx="73152" cy="73152"/>
        </a:xfrm>
        <a:prstGeom prst="ellipse">
          <a:avLst/>
        </a:prstGeom>
        <a:solidFill>
          <a:srgbClr val="13203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518160</xdr:colOff>
      <xdr:row>33</xdr:row>
      <xdr:rowOff>167640</xdr:rowOff>
    </xdr:from>
    <xdr:to>
      <xdr:col>16</xdr:col>
      <xdr:colOff>591312</xdr:colOff>
      <xdr:row>34</xdr:row>
      <xdr:rowOff>57912</xdr:rowOff>
    </xdr:to>
    <xdr:sp macro="" textlink="">
      <xdr:nvSpPr>
        <xdr:cNvPr id="92" name="Oval 91">
          <a:extLst>
            <a:ext uri="{FF2B5EF4-FFF2-40B4-BE49-F238E27FC236}">
              <a16:creationId xmlns:a16="http://schemas.microsoft.com/office/drawing/2014/main" id="{5340C9AE-1FA4-4CCE-BC7F-91FCF57593A5}"/>
            </a:ext>
          </a:extLst>
        </xdr:cNvPr>
        <xdr:cNvSpPr/>
      </xdr:nvSpPr>
      <xdr:spPr>
        <a:xfrm>
          <a:off x="10271760" y="6202680"/>
          <a:ext cx="73152" cy="73152"/>
        </a:xfrm>
        <a:prstGeom prst="ellipse">
          <a:avLst/>
        </a:prstGeom>
        <a:solidFill>
          <a:srgbClr val="16BBC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518160</xdr:colOff>
      <xdr:row>35</xdr:row>
      <xdr:rowOff>15240</xdr:rowOff>
    </xdr:from>
    <xdr:to>
      <xdr:col>16</xdr:col>
      <xdr:colOff>591312</xdr:colOff>
      <xdr:row>35</xdr:row>
      <xdr:rowOff>88392</xdr:rowOff>
    </xdr:to>
    <xdr:sp macro="" textlink="">
      <xdr:nvSpPr>
        <xdr:cNvPr id="93" name="Oval 92">
          <a:extLst>
            <a:ext uri="{FF2B5EF4-FFF2-40B4-BE49-F238E27FC236}">
              <a16:creationId xmlns:a16="http://schemas.microsoft.com/office/drawing/2014/main" id="{52B385E2-C7FF-44D8-BFAD-91F2D69B4E4A}"/>
            </a:ext>
          </a:extLst>
        </xdr:cNvPr>
        <xdr:cNvSpPr/>
      </xdr:nvSpPr>
      <xdr:spPr>
        <a:xfrm>
          <a:off x="10271760" y="6416040"/>
          <a:ext cx="73152" cy="73152"/>
        </a:xfrm>
        <a:prstGeom prst="ellipse">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518160</xdr:colOff>
      <xdr:row>36</xdr:row>
      <xdr:rowOff>45720</xdr:rowOff>
    </xdr:from>
    <xdr:to>
      <xdr:col>16</xdr:col>
      <xdr:colOff>591312</xdr:colOff>
      <xdr:row>36</xdr:row>
      <xdr:rowOff>118872</xdr:rowOff>
    </xdr:to>
    <xdr:sp macro="" textlink="">
      <xdr:nvSpPr>
        <xdr:cNvPr id="94" name="Oval 93">
          <a:extLst>
            <a:ext uri="{FF2B5EF4-FFF2-40B4-BE49-F238E27FC236}">
              <a16:creationId xmlns:a16="http://schemas.microsoft.com/office/drawing/2014/main" id="{28FB1BFC-8233-413B-99FE-C2F73FDA9751}"/>
            </a:ext>
          </a:extLst>
        </xdr:cNvPr>
        <xdr:cNvSpPr/>
      </xdr:nvSpPr>
      <xdr:spPr>
        <a:xfrm>
          <a:off x="10271760" y="6629400"/>
          <a:ext cx="73152" cy="73152"/>
        </a:xfrm>
        <a:prstGeom prst="ellipse">
          <a:avLst/>
        </a:prstGeom>
        <a:solidFill>
          <a:srgbClr val="01EF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518160</xdr:colOff>
      <xdr:row>37</xdr:row>
      <xdr:rowOff>76200</xdr:rowOff>
    </xdr:from>
    <xdr:to>
      <xdr:col>16</xdr:col>
      <xdr:colOff>591312</xdr:colOff>
      <xdr:row>37</xdr:row>
      <xdr:rowOff>149352</xdr:rowOff>
    </xdr:to>
    <xdr:sp macro="" textlink="">
      <xdr:nvSpPr>
        <xdr:cNvPr id="95" name="Oval 94">
          <a:extLst>
            <a:ext uri="{FF2B5EF4-FFF2-40B4-BE49-F238E27FC236}">
              <a16:creationId xmlns:a16="http://schemas.microsoft.com/office/drawing/2014/main" id="{E962AD90-2AEF-4CB6-8650-95DC159EAB32}"/>
            </a:ext>
          </a:extLst>
        </xdr:cNvPr>
        <xdr:cNvSpPr/>
      </xdr:nvSpPr>
      <xdr:spPr>
        <a:xfrm>
          <a:off x="10271760" y="6842760"/>
          <a:ext cx="73152" cy="73152"/>
        </a:xfrm>
        <a:prstGeom prst="ellipse">
          <a:avLst/>
        </a:prstGeom>
        <a:solidFill>
          <a:srgbClr val="5882B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16</xdr:col>
      <xdr:colOff>518160</xdr:colOff>
      <xdr:row>38</xdr:row>
      <xdr:rowOff>106680</xdr:rowOff>
    </xdr:from>
    <xdr:to>
      <xdr:col>16</xdr:col>
      <xdr:colOff>591312</xdr:colOff>
      <xdr:row>38</xdr:row>
      <xdr:rowOff>179832</xdr:rowOff>
    </xdr:to>
    <xdr:sp macro="" textlink="">
      <xdr:nvSpPr>
        <xdr:cNvPr id="96" name="Oval 95">
          <a:extLst>
            <a:ext uri="{FF2B5EF4-FFF2-40B4-BE49-F238E27FC236}">
              <a16:creationId xmlns:a16="http://schemas.microsoft.com/office/drawing/2014/main" id="{61BC952C-E5B1-4331-9363-6A36AF4389F7}"/>
            </a:ext>
          </a:extLst>
        </xdr:cNvPr>
        <xdr:cNvSpPr/>
      </xdr:nvSpPr>
      <xdr:spPr>
        <a:xfrm>
          <a:off x="10271760" y="7056120"/>
          <a:ext cx="73152" cy="73152"/>
        </a:xfrm>
        <a:prstGeom prst="ellipse">
          <a:avLst/>
        </a:prstGeom>
        <a:solidFill>
          <a:srgbClr val="747FA4"/>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8</xdr:col>
      <xdr:colOff>148590</xdr:colOff>
      <xdr:row>20</xdr:row>
      <xdr:rowOff>150876</xdr:rowOff>
    </xdr:from>
    <xdr:to>
      <xdr:col>10</xdr:col>
      <xdr:colOff>483870</xdr:colOff>
      <xdr:row>29</xdr:row>
      <xdr:rowOff>59436</xdr:rowOff>
    </xdr:to>
    <xdr:graphicFrame macro="">
      <xdr:nvGraphicFramePr>
        <xdr:cNvPr id="123" name="Chart 122">
          <a:extLst>
            <a:ext uri="{FF2B5EF4-FFF2-40B4-BE49-F238E27FC236}">
              <a16:creationId xmlns:a16="http://schemas.microsoft.com/office/drawing/2014/main" id="{9EAF7BE5-47F3-4527-B7C7-DF3F19FD77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7</xdr:col>
      <xdr:colOff>529590</xdr:colOff>
      <xdr:row>20</xdr:row>
      <xdr:rowOff>68580</xdr:rowOff>
    </xdr:from>
    <xdr:to>
      <xdr:col>9</xdr:col>
      <xdr:colOff>118110</xdr:colOff>
      <xdr:row>23</xdr:row>
      <xdr:rowOff>68580</xdr:rowOff>
    </xdr:to>
    <xdr:sp macro="" textlink="Processing!D9">
      <xdr:nvSpPr>
        <xdr:cNvPr id="124" name="TextBox 24">
          <a:extLst>
            <a:ext uri="{FF2B5EF4-FFF2-40B4-BE49-F238E27FC236}">
              <a16:creationId xmlns:a16="http://schemas.microsoft.com/office/drawing/2014/main" id="{C5211706-AE09-44D1-8BE4-DB1A41628423}"/>
            </a:ext>
          </a:extLst>
        </xdr:cNvPr>
        <xdr:cNvSpPr txBox="1"/>
      </xdr:nvSpPr>
      <xdr:spPr>
        <a:xfrm>
          <a:off x="4796790" y="3726180"/>
          <a:ext cx="807720" cy="54864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2651D74-1197-4388-B3D3-6A87DEEAD511}" type="TxLink">
            <a:rPr lang="en-US" sz="1400" b="1" kern="1200">
              <a:solidFill>
                <a:srgbClr val="212743"/>
              </a:solidFill>
              <a:latin typeface="+mn-lt"/>
              <a:ea typeface="+mn-ea"/>
              <a:cs typeface="+mn-cs"/>
            </a:rPr>
            <a:pPr marL="0" indent="0" algn="l" defTabSz="914400" rtl="0" eaLnBrk="1" latinLnBrk="0" hangingPunct="1"/>
            <a:t>Budget</a:t>
          </a:fld>
          <a:endParaRPr lang="ru-RU" sz="1400" b="1" kern="1200">
            <a:solidFill>
              <a:srgbClr val="212743"/>
            </a:solidFill>
            <a:latin typeface="+mn-lt"/>
            <a:ea typeface="+mn-ea"/>
            <a:cs typeface="+mn-cs"/>
          </a:endParaRPr>
        </a:p>
      </xdr:txBody>
    </xdr:sp>
    <xdr:clientData/>
  </xdr:twoCellAnchor>
  <xdr:twoCellAnchor>
    <xdr:from>
      <xdr:col>8</xdr:col>
      <xdr:colOff>560070</xdr:colOff>
      <xdr:row>23</xdr:row>
      <xdr:rowOff>13716</xdr:rowOff>
    </xdr:from>
    <xdr:to>
      <xdr:col>10</xdr:col>
      <xdr:colOff>72390</xdr:colOff>
      <xdr:row>27</xdr:row>
      <xdr:rowOff>13716</xdr:rowOff>
    </xdr:to>
    <xdr:sp macro="" textlink="">
      <xdr:nvSpPr>
        <xdr:cNvPr id="125" name="Oval 124">
          <a:extLst>
            <a:ext uri="{FF2B5EF4-FFF2-40B4-BE49-F238E27FC236}">
              <a16:creationId xmlns:a16="http://schemas.microsoft.com/office/drawing/2014/main" id="{2123CB48-7EA3-48E2-915E-B24AD780B23E}"/>
            </a:ext>
          </a:extLst>
        </xdr:cNvPr>
        <xdr:cNvSpPr/>
      </xdr:nvSpPr>
      <xdr:spPr>
        <a:xfrm>
          <a:off x="5436870" y="4219956"/>
          <a:ext cx="731520" cy="731520"/>
        </a:xfrm>
        <a:prstGeom prst="ellipse">
          <a:avLst/>
        </a:prstGeom>
        <a:solidFill>
          <a:srgbClr val="F4F5FC"/>
        </a:solidFill>
        <a:ln>
          <a:solidFill>
            <a:schemeClr val="bg1"/>
          </a:solidFill>
        </a:ln>
        <a:effectLst>
          <a:outerShdw blurRad="190500" dist="25400" sx="105000" sy="105000" algn="ctr"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en-US" sz="1200" kern="1200">
            <a:solidFill>
              <a:srgbClr val="747FA4"/>
            </a:solidFill>
            <a:ea typeface="+mn-ea"/>
            <a:cs typeface="+mn-cs"/>
          </a:endParaRPr>
        </a:p>
      </xdr:txBody>
    </xdr:sp>
    <xdr:clientData/>
  </xdr:twoCellAnchor>
  <xdr:twoCellAnchor>
    <xdr:from>
      <xdr:col>11</xdr:col>
      <xdr:colOff>194310</xdr:colOff>
      <xdr:row>19</xdr:row>
      <xdr:rowOff>167640</xdr:rowOff>
    </xdr:from>
    <xdr:to>
      <xdr:col>15</xdr:col>
      <xdr:colOff>41910</xdr:colOff>
      <xdr:row>24</xdr:row>
      <xdr:rowOff>167640</xdr:rowOff>
    </xdr:to>
    <xdr:grpSp>
      <xdr:nvGrpSpPr>
        <xdr:cNvPr id="126" name="Group 125">
          <a:extLst>
            <a:ext uri="{FF2B5EF4-FFF2-40B4-BE49-F238E27FC236}">
              <a16:creationId xmlns:a16="http://schemas.microsoft.com/office/drawing/2014/main" id="{8DA96CA1-B831-4F6D-A5D7-551A5AAF6512}"/>
            </a:ext>
          </a:extLst>
        </xdr:cNvPr>
        <xdr:cNvGrpSpPr/>
      </xdr:nvGrpSpPr>
      <xdr:grpSpPr>
        <a:xfrm>
          <a:off x="6690360" y="3787140"/>
          <a:ext cx="2209800" cy="952500"/>
          <a:chOff x="6896100" y="4450080"/>
          <a:chExt cx="2651760" cy="1006642"/>
        </a:xfrm>
      </xdr:grpSpPr>
      <xdr:sp macro="" textlink="">
        <xdr:nvSpPr>
          <xdr:cNvPr id="127" name="Rectangle: Rounded Corners 126">
            <a:extLst>
              <a:ext uri="{FF2B5EF4-FFF2-40B4-BE49-F238E27FC236}">
                <a16:creationId xmlns:a16="http://schemas.microsoft.com/office/drawing/2014/main" id="{FCEA67B5-F288-8EFE-B08C-D93509DA3E38}"/>
              </a:ext>
            </a:extLst>
          </xdr:cNvPr>
          <xdr:cNvSpPr/>
        </xdr:nvSpPr>
        <xdr:spPr>
          <a:xfrm>
            <a:off x="7606265" y="4753459"/>
            <a:ext cx="1909267" cy="50332"/>
          </a:xfrm>
          <a:prstGeom prst="roundRect">
            <a:avLst>
              <a:gd name="adj" fmla="val 50000"/>
            </a:avLst>
          </a:prstGeom>
          <a:gradFill flip="none" rotWithShape="1">
            <a:gsLst>
              <a:gs pos="7000">
                <a:srgbClr val="16BBC9"/>
              </a:gs>
              <a:gs pos="20000">
                <a:srgbClr val="DDE6F2"/>
              </a:gs>
            </a:gsLst>
            <a:lin ang="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28" name="Rectangle: Rounded Corners 127">
            <a:extLst>
              <a:ext uri="{FF2B5EF4-FFF2-40B4-BE49-F238E27FC236}">
                <a16:creationId xmlns:a16="http://schemas.microsoft.com/office/drawing/2014/main" id="{68A4F7E0-B8FE-94A5-5D88-621AAAE52534}"/>
              </a:ext>
            </a:extLst>
          </xdr:cNvPr>
          <xdr:cNvSpPr/>
        </xdr:nvSpPr>
        <xdr:spPr>
          <a:xfrm>
            <a:off x="7606265" y="5102180"/>
            <a:ext cx="1909267" cy="50332"/>
          </a:xfrm>
          <a:prstGeom prst="roundRect">
            <a:avLst>
              <a:gd name="adj" fmla="val 50000"/>
            </a:avLst>
          </a:prstGeom>
          <a:gradFill flip="none" rotWithShape="1">
            <a:gsLst>
              <a:gs pos="7000">
                <a:srgbClr val="29A3FF"/>
              </a:gs>
              <a:gs pos="20000">
                <a:srgbClr val="DDE6F2"/>
              </a:gs>
            </a:gsLst>
            <a:lin ang="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aphicFrame macro="">
        <xdr:nvGraphicFramePr>
          <xdr:cNvPr id="129" name="Chart 128">
            <a:extLst>
              <a:ext uri="{FF2B5EF4-FFF2-40B4-BE49-F238E27FC236}">
                <a16:creationId xmlns:a16="http://schemas.microsoft.com/office/drawing/2014/main" id="{4406B7BE-DEC8-5CD6-05E3-0DD10CC2C60F}"/>
              </a:ext>
            </a:extLst>
          </xdr:cNvPr>
          <xdr:cNvGraphicFramePr>
            <a:graphicFrameLocks/>
          </xdr:cNvGraphicFramePr>
        </xdr:nvGraphicFramePr>
        <xdr:xfrm>
          <a:off x="6896100" y="4450080"/>
          <a:ext cx="2651760" cy="1006642"/>
        </xdr:xfrm>
        <a:graphic>
          <a:graphicData uri="http://schemas.openxmlformats.org/drawingml/2006/chart">
            <c:chart xmlns:c="http://schemas.openxmlformats.org/drawingml/2006/chart" xmlns:r="http://schemas.openxmlformats.org/officeDocument/2006/relationships" r:id="rId17"/>
          </a:graphicData>
        </a:graphic>
      </xdr:graphicFrame>
    </xdr:grpSp>
    <xdr:clientData/>
  </xdr:twoCellAnchor>
  <xdr:twoCellAnchor>
    <xdr:from>
      <xdr:col>14</xdr:col>
      <xdr:colOff>422910</xdr:colOff>
      <xdr:row>20</xdr:row>
      <xdr:rowOff>148590</xdr:rowOff>
    </xdr:from>
    <xdr:to>
      <xdr:col>15</xdr:col>
      <xdr:colOff>422910</xdr:colOff>
      <xdr:row>22</xdr:row>
      <xdr:rowOff>47390</xdr:rowOff>
    </xdr:to>
    <xdr:sp macro="" textlink="Processing!I10">
      <xdr:nvSpPr>
        <xdr:cNvPr id="130" name="TextBox 24">
          <a:extLst>
            <a:ext uri="{FF2B5EF4-FFF2-40B4-BE49-F238E27FC236}">
              <a16:creationId xmlns:a16="http://schemas.microsoft.com/office/drawing/2014/main" id="{E5CEC9C6-DAA8-4DCA-8F5E-D2008982A64B}"/>
            </a:ext>
          </a:extLst>
        </xdr:cNvPr>
        <xdr:cNvSpPr txBox="1"/>
      </xdr:nvSpPr>
      <xdr:spPr>
        <a:xfrm>
          <a:off x="8957310" y="380619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3928D719-02F1-4985-B737-88EA951A44BC}" type="TxLink">
            <a:rPr lang="en-US" sz="1100" b="0" i="0" u="none" strike="noStrike" kern="1200">
              <a:solidFill>
                <a:srgbClr val="747FA4"/>
              </a:solidFill>
              <a:latin typeface="Aptos Narrow"/>
              <a:ea typeface="+mn-ea"/>
              <a:cs typeface="+mn-cs"/>
            </a:rPr>
            <a:pPr marL="0" indent="0" algn="r" defTabSz="914400" rtl="0" eaLnBrk="1" latinLnBrk="0" hangingPunct="1"/>
            <a:t>55%</a:t>
          </a:fld>
          <a:endParaRPr lang="ru-RU" sz="1100" b="0" i="0" u="none" strike="noStrike" kern="1200">
            <a:solidFill>
              <a:srgbClr val="747FA4"/>
            </a:solidFill>
            <a:latin typeface="Aptos Narrow"/>
            <a:ea typeface="+mn-ea"/>
            <a:cs typeface="+mn-cs"/>
          </a:endParaRPr>
        </a:p>
      </xdr:txBody>
    </xdr:sp>
    <xdr:clientData/>
  </xdr:twoCellAnchor>
  <xdr:twoCellAnchor>
    <xdr:from>
      <xdr:col>14</xdr:col>
      <xdr:colOff>422910</xdr:colOff>
      <xdr:row>22</xdr:row>
      <xdr:rowOff>95250</xdr:rowOff>
    </xdr:from>
    <xdr:to>
      <xdr:col>15</xdr:col>
      <xdr:colOff>422910</xdr:colOff>
      <xdr:row>23</xdr:row>
      <xdr:rowOff>176930</xdr:rowOff>
    </xdr:to>
    <xdr:sp macro="" textlink="Processing!I11">
      <xdr:nvSpPr>
        <xdr:cNvPr id="131" name="TextBox 130">
          <a:extLst>
            <a:ext uri="{FF2B5EF4-FFF2-40B4-BE49-F238E27FC236}">
              <a16:creationId xmlns:a16="http://schemas.microsoft.com/office/drawing/2014/main" id="{40C14E2E-E5E9-4D32-9B6F-A6170487FB79}"/>
            </a:ext>
          </a:extLst>
        </xdr:cNvPr>
        <xdr:cNvSpPr txBox="1"/>
      </xdr:nvSpPr>
      <xdr:spPr>
        <a:xfrm>
          <a:off x="8957310" y="4118610"/>
          <a:ext cx="609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D2F0151-3CB3-4C55-9B2F-EA07778B6CC8}" type="TxLink">
            <a:rPr lang="en-US" sz="1100" b="0" i="0" u="none" strike="noStrike" kern="1200">
              <a:solidFill>
                <a:srgbClr val="747FA4"/>
              </a:solidFill>
              <a:latin typeface="Aptos Narrow"/>
              <a:ea typeface="+mn-ea"/>
              <a:cs typeface="+mn-cs"/>
            </a:rPr>
            <a:pPr marL="0" indent="0" algn="r" defTabSz="914400" rtl="0" eaLnBrk="1" latinLnBrk="0" hangingPunct="1"/>
            <a:t>45%</a:t>
          </a:fld>
          <a:endParaRPr lang="ru-RU" sz="1100" b="0" i="0" u="none" strike="noStrike" kern="1200">
            <a:solidFill>
              <a:srgbClr val="747FA4"/>
            </a:solidFill>
            <a:latin typeface="Aptos Narrow"/>
            <a:ea typeface="+mn-ea"/>
            <a:cs typeface="+mn-cs"/>
          </a:endParaRPr>
        </a:p>
      </xdr:txBody>
    </xdr:sp>
    <xdr:clientData/>
  </xdr:twoCellAnchor>
  <xdr:twoCellAnchor>
    <xdr:from>
      <xdr:col>11</xdr:col>
      <xdr:colOff>179070</xdr:colOff>
      <xdr:row>24</xdr:row>
      <xdr:rowOff>60960</xdr:rowOff>
    </xdr:from>
    <xdr:to>
      <xdr:col>12</xdr:col>
      <xdr:colOff>209550</xdr:colOff>
      <xdr:row>25</xdr:row>
      <xdr:rowOff>117290</xdr:rowOff>
    </xdr:to>
    <xdr:sp macro="" textlink="Processing!D10">
      <xdr:nvSpPr>
        <xdr:cNvPr id="132" name="TextBox 20">
          <a:extLst>
            <a:ext uri="{FF2B5EF4-FFF2-40B4-BE49-F238E27FC236}">
              <a16:creationId xmlns:a16="http://schemas.microsoft.com/office/drawing/2014/main" id="{4ED368A4-1C7A-45AB-8873-BE67951000C6}"/>
            </a:ext>
          </a:extLst>
        </xdr:cNvPr>
        <xdr:cNvSpPr txBox="1"/>
      </xdr:nvSpPr>
      <xdr:spPr>
        <a:xfrm>
          <a:off x="6884670" y="445008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2E5309A-F003-4D20-99AD-D0757B8ECAC0}" type="TxLink">
            <a:rPr lang="en-US" sz="900" b="0" i="0" u="none" strike="noStrike" kern="1200">
              <a:solidFill>
                <a:srgbClr val="747FA4"/>
              </a:solidFill>
              <a:latin typeface="Aptos Narrow"/>
              <a:ea typeface="+mn-ea"/>
              <a:cs typeface="+mn-cs"/>
            </a:rPr>
            <a:pPr marL="0" indent="0" algn="l" defTabSz="914400" rtl="0" eaLnBrk="1" latinLnBrk="0" hangingPunct="1"/>
            <a:t>Needs</a:t>
          </a:fld>
          <a:endParaRPr lang="ru-RU" sz="900" b="0" i="0" u="none" strike="noStrike" kern="1200">
            <a:solidFill>
              <a:srgbClr val="747FA4"/>
            </a:solidFill>
            <a:latin typeface="Aptos Narrow"/>
            <a:ea typeface="+mn-ea"/>
            <a:cs typeface="+mn-cs"/>
          </a:endParaRPr>
        </a:p>
      </xdr:txBody>
    </xdr:sp>
    <xdr:clientData/>
  </xdr:twoCellAnchor>
  <xdr:twoCellAnchor>
    <xdr:from>
      <xdr:col>11</xdr:col>
      <xdr:colOff>179070</xdr:colOff>
      <xdr:row>25</xdr:row>
      <xdr:rowOff>79290</xdr:rowOff>
    </xdr:from>
    <xdr:to>
      <xdr:col>12</xdr:col>
      <xdr:colOff>209550</xdr:colOff>
      <xdr:row>26</xdr:row>
      <xdr:rowOff>135620</xdr:rowOff>
    </xdr:to>
    <xdr:sp macro="" textlink="Processing!D11">
      <xdr:nvSpPr>
        <xdr:cNvPr id="133" name="TextBox 20">
          <a:extLst>
            <a:ext uri="{FF2B5EF4-FFF2-40B4-BE49-F238E27FC236}">
              <a16:creationId xmlns:a16="http://schemas.microsoft.com/office/drawing/2014/main" id="{02BA5818-BFC7-45C6-8176-DDC8FCCDE7FF}"/>
            </a:ext>
          </a:extLst>
        </xdr:cNvPr>
        <xdr:cNvSpPr txBox="1"/>
      </xdr:nvSpPr>
      <xdr:spPr>
        <a:xfrm>
          <a:off x="6884670" y="465129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5077445C-810E-4526-8F61-9A7147D1B69C}" type="TxLink">
            <a:rPr lang="en-US" sz="900" b="0" i="0" u="none" strike="noStrike" kern="1200">
              <a:solidFill>
                <a:srgbClr val="747FA4"/>
              </a:solidFill>
              <a:latin typeface="Aptos Narrow"/>
              <a:ea typeface="+mn-ea"/>
              <a:cs typeface="+mn-cs"/>
            </a:rPr>
            <a:pPr marL="0" indent="0" algn="l" defTabSz="914400" rtl="0" eaLnBrk="1" latinLnBrk="0" hangingPunct="1"/>
            <a:t>Savings</a:t>
          </a:fld>
          <a:endParaRPr lang="ru-RU" sz="900" b="0" i="0" u="none" strike="noStrike" kern="1200">
            <a:solidFill>
              <a:srgbClr val="747FA4"/>
            </a:solidFill>
            <a:latin typeface="Aptos Narrow"/>
            <a:ea typeface="+mn-ea"/>
            <a:cs typeface="+mn-cs"/>
          </a:endParaRPr>
        </a:p>
      </xdr:txBody>
    </xdr:sp>
    <xdr:clientData/>
  </xdr:twoCellAnchor>
  <xdr:twoCellAnchor>
    <xdr:from>
      <xdr:col>11</xdr:col>
      <xdr:colOff>179070</xdr:colOff>
      <xdr:row>26</xdr:row>
      <xdr:rowOff>113701</xdr:rowOff>
    </xdr:from>
    <xdr:to>
      <xdr:col>12</xdr:col>
      <xdr:colOff>209550</xdr:colOff>
      <xdr:row>27</xdr:row>
      <xdr:rowOff>170031</xdr:rowOff>
    </xdr:to>
    <xdr:sp macro="" textlink="Processing!D12">
      <xdr:nvSpPr>
        <xdr:cNvPr id="134" name="TextBox 20">
          <a:extLst>
            <a:ext uri="{FF2B5EF4-FFF2-40B4-BE49-F238E27FC236}">
              <a16:creationId xmlns:a16="http://schemas.microsoft.com/office/drawing/2014/main" id="{BA41A95A-4CAC-41D5-9AA7-9739BD914C5A}"/>
            </a:ext>
          </a:extLst>
        </xdr:cNvPr>
        <xdr:cNvSpPr txBox="1"/>
      </xdr:nvSpPr>
      <xdr:spPr>
        <a:xfrm>
          <a:off x="6884670" y="486858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9CBDABC-5EBC-49EC-A866-D4DDBE037CF3}" type="TxLink">
            <a:rPr lang="en-US" sz="900" b="0" i="0" u="none" strike="noStrike" kern="1200">
              <a:solidFill>
                <a:srgbClr val="747FA4"/>
              </a:solidFill>
              <a:latin typeface="Aptos Narrow"/>
              <a:ea typeface="+mn-ea"/>
              <a:cs typeface="+mn-cs"/>
            </a:rPr>
            <a:pPr marL="0" indent="0" algn="l" defTabSz="914400" rtl="0" eaLnBrk="1" latinLnBrk="0" hangingPunct="1"/>
            <a:t>Goal</a:t>
          </a:fld>
          <a:endParaRPr lang="ru-RU" sz="900" b="0" i="0" u="none" strike="noStrike" kern="1200">
            <a:solidFill>
              <a:srgbClr val="747FA4"/>
            </a:solidFill>
            <a:latin typeface="Aptos Narrow"/>
            <a:ea typeface="+mn-ea"/>
            <a:cs typeface="+mn-cs"/>
          </a:endParaRPr>
        </a:p>
      </xdr:txBody>
    </xdr:sp>
    <xdr:clientData/>
  </xdr:twoCellAnchor>
  <xdr:twoCellAnchor>
    <xdr:from>
      <xdr:col>11</xdr:col>
      <xdr:colOff>179070</xdr:colOff>
      <xdr:row>27</xdr:row>
      <xdr:rowOff>148112</xdr:rowOff>
    </xdr:from>
    <xdr:to>
      <xdr:col>12</xdr:col>
      <xdr:colOff>209550</xdr:colOff>
      <xdr:row>29</xdr:row>
      <xdr:rowOff>21562</xdr:rowOff>
    </xdr:to>
    <xdr:sp macro="" textlink="Processing!D13">
      <xdr:nvSpPr>
        <xdr:cNvPr id="135" name="TextBox 20">
          <a:extLst>
            <a:ext uri="{FF2B5EF4-FFF2-40B4-BE49-F238E27FC236}">
              <a16:creationId xmlns:a16="http://schemas.microsoft.com/office/drawing/2014/main" id="{DFA01DAD-E2BB-46D2-861F-FF0429D9BB5B}"/>
            </a:ext>
          </a:extLst>
        </xdr:cNvPr>
        <xdr:cNvSpPr txBox="1"/>
      </xdr:nvSpPr>
      <xdr:spPr>
        <a:xfrm>
          <a:off x="6884670" y="508587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B0AEE21-E478-4FE4-A7B8-502266C96D51}" type="TxLink">
            <a:rPr lang="en-US" sz="900" b="0" i="0" u="none" strike="noStrike" kern="1200">
              <a:solidFill>
                <a:srgbClr val="747FA4"/>
              </a:solidFill>
              <a:latin typeface="Aptos Narrow"/>
              <a:ea typeface="+mn-ea"/>
              <a:cs typeface="+mn-cs"/>
            </a:rPr>
            <a:pPr marL="0" indent="0" algn="l" defTabSz="914400" rtl="0" eaLnBrk="1" latinLnBrk="0" hangingPunct="1"/>
            <a:t>Debts</a:t>
          </a:fld>
          <a:endParaRPr lang="ru-RU" sz="900" b="0" i="0" u="none" strike="noStrike" kern="1200">
            <a:solidFill>
              <a:srgbClr val="747FA4"/>
            </a:solidFill>
            <a:latin typeface="Aptos Narrow"/>
            <a:ea typeface="+mn-ea"/>
            <a:cs typeface="+mn-cs"/>
          </a:endParaRPr>
        </a:p>
      </xdr:txBody>
    </xdr:sp>
    <xdr:clientData/>
  </xdr:twoCellAnchor>
  <xdr:twoCellAnchor>
    <xdr:from>
      <xdr:col>11</xdr:col>
      <xdr:colOff>87630</xdr:colOff>
      <xdr:row>24</xdr:row>
      <xdr:rowOff>144780</xdr:rowOff>
    </xdr:from>
    <xdr:to>
      <xdr:col>11</xdr:col>
      <xdr:colOff>160782</xdr:colOff>
      <xdr:row>25</xdr:row>
      <xdr:rowOff>35052</xdr:rowOff>
    </xdr:to>
    <xdr:sp macro="" textlink="">
      <xdr:nvSpPr>
        <xdr:cNvPr id="136" name="Oval 135">
          <a:extLst>
            <a:ext uri="{FF2B5EF4-FFF2-40B4-BE49-F238E27FC236}">
              <a16:creationId xmlns:a16="http://schemas.microsoft.com/office/drawing/2014/main" id="{016A46CC-DCB3-4D88-8C11-F1C4AE06E682}"/>
            </a:ext>
          </a:extLst>
        </xdr:cNvPr>
        <xdr:cNvSpPr/>
      </xdr:nvSpPr>
      <xdr:spPr>
        <a:xfrm>
          <a:off x="6793230" y="4533900"/>
          <a:ext cx="73152" cy="73152"/>
        </a:xfrm>
        <a:prstGeom prst="ellipse">
          <a:avLst/>
        </a:prstGeom>
        <a:solidFill>
          <a:srgbClr val="13203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11</xdr:col>
      <xdr:colOff>87630</xdr:colOff>
      <xdr:row>25</xdr:row>
      <xdr:rowOff>172720</xdr:rowOff>
    </xdr:from>
    <xdr:to>
      <xdr:col>11</xdr:col>
      <xdr:colOff>160782</xdr:colOff>
      <xdr:row>26</xdr:row>
      <xdr:rowOff>62992</xdr:rowOff>
    </xdr:to>
    <xdr:sp macro="" textlink="">
      <xdr:nvSpPr>
        <xdr:cNvPr id="137" name="Oval 136">
          <a:extLst>
            <a:ext uri="{FF2B5EF4-FFF2-40B4-BE49-F238E27FC236}">
              <a16:creationId xmlns:a16="http://schemas.microsoft.com/office/drawing/2014/main" id="{26DF9226-37F9-47DC-9047-69C555619C19}"/>
            </a:ext>
          </a:extLst>
        </xdr:cNvPr>
        <xdr:cNvSpPr/>
      </xdr:nvSpPr>
      <xdr:spPr>
        <a:xfrm>
          <a:off x="6793230" y="4744720"/>
          <a:ext cx="73152" cy="73152"/>
        </a:xfrm>
        <a:prstGeom prst="ellipse">
          <a:avLst/>
        </a:prstGeom>
        <a:solidFill>
          <a:srgbClr val="5882B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11</xdr:col>
      <xdr:colOff>87630</xdr:colOff>
      <xdr:row>27</xdr:row>
      <xdr:rowOff>17780</xdr:rowOff>
    </xdr:from>
    <xdr:to>
      <xdr:col>11</xdr:col>
      <xdr:colOff>160782</xdr:colOff>
      <xdr:row>27</xdr:row>
      <xdr:rowOff>90932</xdr:rowOff>
    </xdr:to>
    <xdr:sp macro="" textlink="">
      <xdr:nvSpPr>
        <xdr:cNvPr id="138" name="Oval 137">
          <a:extLst>
            <a:ext uri="{FF2B5EF4-FFF2-40B4-BE49-F238E27FC236}">
              <a16:creationId xmlns:a16="http://schemas.microsoft.com/office/drawing/2014/main" id="{1AE62D22-26B8-4D23-A1B2-2CA767E790D7}"/>
            </a:ext>
          </a:extLst>
        </xdr:cNvPr>
        <xdr:cNvSpPr/>
      </xdr:nvSpPr>
      <xdr:spPr>
        <a:xfrm>
          <a:off x="6793230" y="4955540"/>
          <a:ext cx="73152" cy="73152"/>
        </a:xfrm>
        <a:prstGeom prst="ellipse">
          <a:avLst/>
        </a:prstGeom>
        <a:solidFill>
          <a:srgbClr val="01EF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11</xdr:col>
      <xdr:colOff>87630</xdr:colOff>
      <xdr:row>28</xdr:row>
      <xdr:rowOff>45720</xdr:rowOff>
    </xdr:from>
    <xdr:to>
      <xdr:col>11</xdr:col>
      <xdr:colOff>160782</xdr:colOff>
      <xdr:row>28</xdr:row>
      <xdr:rowOff>118872</xdr:rowOff>
    </xdr:to>
    <xdr:sp macro="" textlink="">
      <xdr:nvSpPr>
        <xdr:cNvPr id="139" name="Oval 138">
          <a:extLst>
            <a:ext uri="{FF2B5EF4-FFF2-40B4-BE49-F238E27FC236}">
              <a16:creationId xmlns:a16="http://schemas.microsoft.com/office/drawing/2014/main" id="{DD728729-72C0-4F4D-9896-6FAB5E313D69}"/>
            </a:ext>
          </a:extLst>
        </xdr:cNvPr>
        <xdr:cNvSpPr/>
      </xdr:nvSpPr>
      <xdr:spPr>
        <a:xfrm>
          <a:off x="6793230" y="5166360"/>
          <a:ext cx="73152" cy="73152"/>
        </a:xfrm>
        <a:prstGeom prst="ellipse">
          <a:avLst/>
        </a:prstGeom>
        <a:solidFill>
          <a:srgbClr val="29A3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10</xdr:col>
      <xdr:colOff>430529</xdr:colOff>
      <xdr:row>20</xdr:row>
      <xdr:rowOff>106679</xdr:rowOff>
    </xdr:from>
    <xdr:to>
      <xdr:col>11</xdr:col>
      <xdr:colOff>186689</xdr:colOff>
      <xdr:row>22</xdr:row>
      <xdr:rowOff>15239</xdr:rowOff>
    </xdr:to>
    <xdr:sp macro="" textlink="">
      <xdr:nvSpPr>
        <xdr:cNvPr id="140" name="Rectangle: Rounded Corners 139">
          <a:extLst>
            <a:ext uri="{FF2B5EF4-FFF2-40B4-BE49-F238E27FC236}">
              <a16:creationId xmlns:a16="http://schemas.microsoft.com/office/drawing/2014/main" id="{4520F0C6-5C2C-4F82-BA7B-D96EAFC35832}"/>
            </a:ext>
          </a:extLst>
        </xdr:cNvPr>
        <xdr:cNvSpPr/>
      </xdr:nvSpPr>
      <xdr:spPr>
        <a:xfrm>
          <a:off x="6526529" y="3764279"/>
          <a:ext cx="365760" cy="274320"/>
        </a:xfrm>
        <a:prstGeom prst="roundRect">
          <a:avLst>
            <a:gd name="adj" fmla="val 34849"/>
          </a:avLst>
        </a:prstGeom>
        <a:solidFill>
          <a:srgbClr val="EAF2FA"/>
        </a:solidFill>
        <a:ln w="12700">
          <a:solidFill>
            <a:schemeClr val="bg1"/>
          </a:solidFill>
        </a:ln>
        <a:effectLst>
          <a:outerShdw blurRad="50800" dist="381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10</xdr:col>
      <xdr:colOff>430529</xdr:colOff>
      <xdr:row>22</xdr:row>
      <xdr:rowOff>114623</xdr:rowOff>
    </xdr:from>
    <xdr:to>
      <xdr:col>11</xdr:col>
      <xdr:colOff>186689</xdr:colOff>
      <xdr:row>24</xdr:row>
      <xdr:rowOff>23183</xdr:rowOff>
    </xdr:to>
    <xdr:sp macro="" textlink="">
      <xdr:nvSpPr>
        <xdr:cNvPr id="141" name="Rectangle: Rounded Corners 140">
          <a:extLst>
            <a:ext uri="{FF2B5EF4-FFF2-40B4-BE49-F238E27FC236}">
              <a16:creationId xmlns:a16="http://schemas.microsoft.com/office/drawing/2014/main" id="{2727B971-5317-48FF-B989-BA4DC59E0599}"/>
            </a:ext>
          </a:extLst>
        </xdr:cNvPr>
        <xdr:cNvSpPr/>
      </xdr:nvSpPr>
      <xdr:spPr>
        <a:xfrm>
          <a:off x="6526529" y="4137983"/>
          <a:ext cx="365760" cy="274320"/>
        </a:xfrm>
        <a:prstGeom prst="roundRect">
          <a:avLst>
            <a:gd name="adj" fmla="val 34849"/>
          </a:avLst>
        </a:prstGeom>
        <a:solidFill>
          <a:srgbClr val="EAF2FA"/>
        </a:solidFill>
        <a:ln w="12700">
          <a:solidFill>
            <a:schemeClr val="bg1"/>
          </a:solidFill>
        </a:ln>
        <a:effectLst>
          <a:outerShdw blurRad="50800" dist="381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12</xdr:col>
      <xdr:colOff>72390</xdr:colOff>
      <xdr:row>24</xdr:row>
      <xdr:rowOff>60960</xdr:rowOff>
    </xdr:from>
    <xdr:to>
      <xdr:col>13</xdr:col>
      <xdr:colOff>102870</xdr:colOff>
      <xdr:row>25</xdr:row>
      <xdr:rowOff>117290</xdr:rowOff>
    </xdr:to>
    <xdr:sp macro="" textlink="Processing!E10">
      <xdr:nvSpPr>
        <xdr:cNvPr id="142" name="TextBox 20">
          <a:extLst>
            <a:ext uri="{FF2B5EF4-FFF2-40B4-BE49-F238E27FC236}">
              <a16:creationId xmlns:a16="http://schemas.microsoft.com/office/drawing/2014/main" id="{6F32FE5C-A141-4328-977B-B5432CE92AEB}"/>
            </a:ext>
          </a:extLst>
        </xdr:cNvPr>
        <xdr:cNvSpPr txBox="1"/>
      </xdr:nvSpPr>
      <xdr:spPr>
        <a:xfrm>
          <a:off x="7387590" y="445008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498E75CA-C551-4F75-A0BC-818511235B09}" type="TxLink">
            <a:rPr lang="en-US" sz="900" b="0" i="0" u="none" strike="noStrike" kern="1200">
              <a:solidFill>
                <a:srgbClr val="747FA4"/>
              </a:solidFill>
              <a:latin typeface="Aptos Narrow"/>
              <a:ea typeface="+mn-ea"/>
              <a:cs typeface="+mn-cs"/>
            </a:rPr>
            <a:pPr marL="0" indent="0" algn="ctr" defTabSz="914400" rtl="0" eaLnBrk="1" latinLnBrk="0" hangingPunct="1"/>
            <a:t>31%</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72390</xdr:colOff>
      <xdr:row>25</xdr:row>
      <xdr:rowOff>79290</xdr:rowOff>
    </xdr:from>
    <xdr:to>
      <xdr:col>13</xdr:col>
      <xdr:colOff>102870</xdr:colOff>
      <xdr:row>26</xdr:row>
      <xdr:rowOff>135620</xdr:rowOff>
    </xdr:to>
    <xdr:sp macro="" textlink="Processing!E11">
      <xdr:nvSpPr>
        <xdr:cNvPr id="143" name="TextBox 20">
          <a:extLst>
            <a:ext uri="{FF2B5EF4-FFF2-40B4-BE49-F238E27FC236}">
              <a16:creationId xmlns:a16="http://schemas.microsoft.com/office/drawing/2014/main" id="{5678EA07-4EE2-4C13-9242-C128B7F4D324}"/>
            </a:ext>
          </a:extLst>
        </xdr:cNvPr>
        <xdr:cNvSpPr txBox="1"/>
      </xdr:nvSpPr>
      <xdr:spPr>
        <a:xfrm>
          <a:off x="7387590" y="465129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0FA7CB31-DD56-46A6-97E1-151BA318091F}" type="TxLink">
            <a:rPr lang="en-US" sz="900" b="0" i="0" u="none" strike="noStrike" kern="1200">
              <a:solidFill>
                <a:srgbClr val="747FA4"/>
              </a:solidFill>
              <a:latin typeface="Aptos Narrow"/>
              <a:ea typeface="+mn-ea"/>
              <a:cs typeface="+mn-cs"/>
            </a:rPr>
            <a:pPr marL="0" indent="0" algn="ctr" defTabSz="914400" rtl="0" eaLnBrk="1" latinLnBrk="0" hangingPunct="1"/>
            <a:t>20%</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72390</xdr:colOff>
      <xdr:row>26</xdr:row>
      <xdr:rowOff>113701</xdr:rowOff>
    </xdr:from>
    <xdr:to>
      <xdr:col>13</xdr:col>
      <xdr:colOff>102870</xdr:colOff>
      <xdr:row>27</xdr:row>
      <xdr:rowOff>170031</xdr:rowOff>
    </xdr:to>
    <xdr:sp macro="" textlink="Processing!E12">
      <xdr:nvSpPr>
        <xdr:cNvPr id="144" name="TextBox 20">
          <a:extLst>
            <a:ext uri="{FF2B5EF4-FFF2-40B4-BE49-F238E27FC236}">
              <a16:creationId xmlns:a16="http://schemas.microsoft.com/office/drawing/2014/main" id="{1B8DCDA3-EFD9-4D81-BFDE-9430C94D0BE9}"/>
            </a:ext>
          </a:extLst>
        </xdr:cNvPr>
        <xdr:cNvSpPr txBox="1"/>
      </xdr:nvSpPr>
      <xdr:spPr>
        <a:xfrm>
          <a:off x="7387590" y="486858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8F692C56-CE24-45F8-A3AE-6643567C557E}" type="TxLink">
            <a:rPr lang="en-US" sz="900" b="0" i="0" u="none" strike="noStrike" kern="1200">
              <a:solidFill>
                <a:srgbClr val="747FA4"/>
              </a:solidFill>
              <a:latin typeface="Aptos Narrow"/>
              <a:ea typeface="+mn-ea"/>
              <a:cs typeface="+mn-cs"/>
            </a:rPr>
            <a:pPr marL="0" indent="0" algn="ctr" defTabSz="914400" rtl="0" eaLnBrk="1" latinLnBrk="0" hangingPunct="1"/>
            <a:t>25%</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72390</xdr:colOff>
      <xdr:row>27</xdr:row>
      <xdr:rowOff>148112</xdr:rowOff>
    </xdr:from>
    <xdr:to>
      <xdr:col>13</xdr:col>
      <xdr:colOff>102870</xdr:colOff>
      <xdr:row>29</xdr:row>
      <xdr:rowOff>21562</xdr:rowOff>
    </xdr:to>
    <xdr:sp macro="" textlink="Processing!E13">
      <xdr:nvSpPr>
        <xdr:cNvPr id="145" name="TextBox 20">
          <a:extLst>
            <a:ext uri="{FF2B5EF4-FFF2-40B4-BE49-F238E27FC236}">
              <a16:creationId xmlns:a16="http://schemas.microsoft.com/office/drawing/2014/main" id="{024E19B5-EBE5-431D-A2D5-8899E2C1E1CE}"/>
            </a:ext>
          </a:extLst>
        </xdr:cNvPr>
        <xdr:cNvSpPr txBox="1"/>
      </xdr:nvSpPr>
      <xdr:spPr>
        <a:xfrm>
          <a:off x="7387590" y="508587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DCB6B53A-DFBE-447C-8B85-B72EDD361276}" type="TxLink">
            <a:rPr lang="en-US" sz="900" b="0" i="0" u="none" strike="noStrike" kern="1200">
              <a:solidFill>
                <a:srgbClr val="747FA4"/>
              </a:solidFill>
              <a:latin typeface="Aptos Narrow"/>
              <a:ea typeface="+mn-ea"/>
              <a:cs typeface="+mn-cs"/>
            </a:rPr>
            <a:pPr marL="0" indent="0" algn="ctr" defTabSz="914400" rtl="0" eaLnBrk="1" latinLnBrk="0" hangingPunct="1"/>
            <a:t>24%</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575310</xdr:colOff>
      <xdr:row>24</xdr:row>
      <xdr:rowOff>60960</xdr:rowOff>
    </xdr:from>
    <xdr:to>
      <xdr:col>13</xdr:col>
      <xdr:colOff>605790</xdr:colOff>
      <xdr:row>25</xdr:row>
      <xdr:rowOff>117290</xdr:rowOff>
    </xdr:to>
    <xdr:sp macro="" textlink="Processing!F10">
      <xdr:nvSpPr>
        <xdr:cNvPr id="146" name="TextBox 20">
          <a:extLst>
            <a:ext uri="{FF2B5EF4-FFF2-40B4-BE49-F238E27FC236}">
              <a16:creationId xmlns:a16="http://schemas.microsoft.com/office/drawing/2014/main" id="{72257C7E-6C41-49CA-8A53-0D547ADCCCCB}"/>
            </a:ext>
          </a:extLst>
        </xdr:cNvPr>
        <xdr:cNvSpPr txBox="1"/>
      </xdr:nvSpPr>
      <xdr:spPr>
        <a:xfrm>
          <a:off x="7890510" y="445008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1AD85183-709D-4241-ABBE-2C771D909467}" type="TxLink">
            <a:rPr lang="en-US" sz="900" b="0" i="0" u="none" strike="noStrike" kern="1200">
              <a:solidFill>
                <a:srgbClr val="747FA4"/>
              </a:solidFill>
              <a:latin typeface="Aptos Narrow"/>
              <a:ea typeface="+mn-ea"/>
              <a:cs typeface="+mn-cs"/>
            </a:rPr>
            <a:pPr marL="0" indent="0" algn="r" defTabSz="914400" rtl="0" eaLnBrk="1" latinLnBrk="0" hangingPunct="1"/>
            <a:t> $5,495 </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575310</xdr:colOff>
      <xdr:row>25</xdr:row>
      <xdr:rowOff>79290</xdr:rowOff>
    </xdr:from>
    <xdr:to>
      <xdr:col>13</xdr:col>
      <xdr:colOff>605790</xdr:colOff>
      <xdr:row>26</xdr:row>
      <xdr:rowOff>135620</xdr:rowOff>
    </xdr:to>
    <xdr:sp macro="" textlink="Processing!F11">
      <xdr:nvSpPr>
        <xdr:cNvPr id="147" name="TextBox 20">
          <a:extLst>
            <a:ext uri="{FF2B5EF4-FFF2-40B4-BE49-F238E27FC236}">
              <a16:creationId xmlns:a16="http://schemas.microsoft.com/office/drawing/2014/main" id="{6ED30D35-6A6F-4582-AF2D-3342DA94B519}"/>
            </a:ext>
          </a:extLst>
        </xdr:cNvPr>
        <xdr:cNvSpPr txBox="1"/>
      </xdr:nvSpPr>
      <xdr:spPr>
        <a:xfrm>
          <a:off x="7890510" y="465129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43000DDD-B619-4274-A59D-E1197F81BA5B}" type="TxLink">
            <a:rPr lang="en-US" sz="900" b="0" i="0" u="none" strike="noStrike" kern="1200">
              <a:solidFill>
                <a:srgbClr val="747FA4"/>
              </a:solidFill>
              <a:latin typeface="Aptos Narrow"/>
              <a:ea typeface="+mn-ea"/>
              <a:cs typeface="+mn-cs"/>
            </a:rPr>
            <a:pPr marL="0" indent="0" algn="r" defTabSz="914400" rtl="0" eaLnBrk="1" latinLnBrk="0" hangingPunct="1"/>
            <a:t> $3,592 </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575310</xdr:colOff>
      <xdr:row>26</xdr:row>
      <xdr:rowOff>113701</xdr:rowOff>
    </xdr:from>
    <xdr:to>
      <xdr:col>13</xdr:col>
      <xdr:colOff>605790</xdr:colOff>
      <xdr:row>27</xdr:row>
      <xdr:rowOff>170031</xdr:rowOff>
    </xdr:to>
    <xdr:sp macro="" textlink="Processing!F12">
      <xdr:nvSpPr>
        <xdr:cNvPr id="148" name="TextBox 20">
          <a:extLst>
            <a:ext uri="{FF2B5EF4-FFF2-40B4-BE49-F238E27FC236}">
              <a16:creationId xmlns:a16="http://schemas.microsoft.com/office/drawing/2014/main" id="{BBF3C7B8-8EBA-4085-80EA-F12878BF8BD7}"/>
            </a:ext>
          </a:extLst>
        </xdr:cNvPr>
        <xdr:cNvSpPr txBox="1"/>
      </xdr:nvSpPr>
      <xdr:spPr>
        <a:xfrm>
          <a:off x="7890510" y="486858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19656CB-1C6D-4B14-88C7-09F5C7F28DD3}" type="TxLink">
            <a:rPr lang="en-US" sz="900" b="0" i="0" u="none" strike="noStrike" kern="1200">
              <a:solidFill>
                <a:srgbClr val="747FA4"/>
              </a:solidFill>
              <a:latin typeface="Aptos Narrow"/>
              <a:ea typeface="+mn-ea"/>
              <a:cs typeface="+mn-cs"/>
            </a:rPr>
            <a:pPr marL="0" indent="0" algn="r" defTabSz="914400" rtl="0" eaLnBrk="1" latinLnBrk="0" hangingPunct="1"/>
            <a:t> $4,500 </a:t>
          </a:fld>
          <a:endParaRPr lang="ru-RU" sz="900" b="0" i="0" u="none" strike="noStrike" kern="1200">
            <a:solidFill>
              <a:srgbClr val="747FA4"/>
            </a:solidFill>
            <a:latin typeface="Aptos Narrow"/>
            <a:ea typeface="+mn-ea"/>
            <a:cs typeface="+mn-cs"/>
          </a:endParaRPr>
        </a:p>
      </xdr:txBody>
    </xdr:sp>
    <xdr:clientData/>
  </xdr:twoCellAnchor>
  <xdr:twoCellAnchor>
    <xdr:from>
      <xdr:col>12</xdr:col>
      <xdr:colOff>575310</xdr:colOff>
      <xdr:row>27</xdr:row>
      <xdr:rowOff>148112</xdr:rowOff>
    </xdr:from>
    <xdr:to>
      <xdr:col>13</xdr:col>
      <xdr:colOff>605790</xdr:colOff>
      <xdr:row>29</xdr:row>
      <xdr:rowOff>21562</xdr:rowOff>
    </xdr:to>
    <xdr:sp macro="" textlink="Processing!F13">
      <xdr:nvSpPr>
        <xdr:cNvPr id="149" name="TextBox 20">
          <a:extLst>
            <a:ext uri="{FF2B5EF4-FFF2-40B4-BE49-F238E27FC236}">
              <a16:creationId xmlns:a16="http://schemas.microsoft.com/office/drawing/2014/main" id="{24BE6EB2-EAAE-4477-AAD8-11BD71E21669}"/>
            </a:ext>
          </a:extLst>
        </xdr:cNvPr>
        <xdr:cNvSpPr txBox="1"/>
      </xdr:nvSpPr>
      <xdr:spPr>
        <a:xfrm>
          <a:off x="7890510" y="508587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3C64B4BA-43AB-47FF-B2B1-33004BDA7C6A}" type="TxLink">
            <a:rPr lang="en-US" sz="900" b="0" i="0" u="none" strike="noStrike" kern="1200">
              <a:solidFill>
                <a:srgbClr val="747FA4"/>
              </a:solidFill>
              <a:latin typeface="Aptos Narrow"/>
              <a:ea typeface="+mn-ea"/>
              <a:cs typeface="+mn-cs"/>
            </a:rPr>
            <a:pPr marL="0" indent="0" algn="r" defTabSz="914400" rtl="0" eaLnBrk="1" latinLnBrk="0" hangingPunct="1"/>
            <a:t> $4,374 </a:t>
          </a:fld>
          <a:endParaRPr lang="ru-RU" sz="900" b="0" i="0" u="none" strike="noStrike" kern="1200">
            <a:solidFill>
              <a:srgbClr val="747FA4"/>
            </a:solidFill>
            <a:latin typeface="Aptos Narrow"/>
            <a:ea typeface="+mn-ea"/>
            <a:cs typeface="+mn-cs"/>
          </a:endParaRPr>
        </a:p>
      </xdr:txBody>
    </xdr:sp>
    <xdr:clientData/>
  </xdr:twoCellAnchor>
  <xdr:twoCellAnchor>
    <xdr:from>
      <xdr:col>14</xdr:col>
      <xdr:colOff>102868</xdr:colOff>
      <xdr:row>24</xdr:row>
      <xdr:rowOff>121920</xdr:rowOff>
    </xdr:from>
    <xdr:to>
      <xdr:col>15</xdr:col>
      <xdr:colOff>407668</xdr:colOff>
      <xdr:row>28</xdr:row>
      <xdr:rowOff>144780</xdr:rowOff>
    </xdr:to>
    <xdr:sp macro="" textlink="Processing!E15">
      <xdr:nvSpPr>
        <xdr:cNvPr id="150" name="Rectangle: Rounded Corners 149">
          <a:extLst>
            <a:ext uri="{FF2B5EF4-FFF2-40B4-BE49-F238E27FC236}">
              <a16:creationId xmlns:a16="http://schemas.microsoft.com/office/drawing/2014/main" id="{7D78EE68-D64B-49F2-AC28-96C957CBB845}"/>
            </a:ext>
          </a:extLst>
        </xdr:cNvPr>
        <xdr:cNvSpPr/>
      </xdr:nvSpPr>
      <xdr:spPr>
        <a:xfrm>
          <a:off x="8637268" y="4511040"/>
          <a:ext cx="914400" cy="754380"/>
        </a:xfrm>
        <a:prstGeom prst="roundRect">
          <a:avLst>
            <a:gd name="adj" fmla="val 17677"/>
          </a:avLst>
        </a:prstGeom>
        <a:solidFill>
          <a:srgbClr val="EAF2FA"/>
        </a:solidFill>
        <a:ln w="19050">
          <a:solidFill>
            <a:schemeClr val="bg1"/>
          </a:solidFill>
        </a:ln>
        <a:effectLst>
          <a:outerShdw blurRad="50800" dist="381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algn="ctr"/>
          <a:fld id="{5D43211B-0796-4FA0-B971-74B790C103E3}" type="TxLink">
            <a:rPr lang="en-US" sz="1100" b="0" i="0" u="none" strike="noStrike">
              <a:solidFill>
                <a:srgbClr val="747FA4"/>
              </a:solidFill>
              <a:latin typeface="Aptos Narrow"/>
            </a:rPr>
            <a:pPr algn="ctr"/>
            <a:t>Balance</a:t>
          </a:fld>
          <a:endParaRPr lang="ru-RU" sz="1100">
            <a:solidFill>
              <a:srgbClr val="747FA4"/>
            </a:solidFill>
          </a:endParaRPr>
        </a:p>
      </xdr:txBody>
    </xdr:sp>
    <xdr:clientData/>
  </xdr:twoCellAnchor>
  <xdr:twoCellAnchor>
    <xdr:from>
      <xdr:col>14</xdr:col>
      <xdr:colOff>3810</xdr:colOff>
      <xdr:row>25</xdr:row>
      <xdr:rowOff>60960</xdr:rowOff>
    </xdr:from>
    <xdr:to>
      <xdr:col>15</xdr:col>
      <xdr:colOff>461010</xdr:colOff>
      <xdr:row>27</xdr:row>
      <xdr:rowOff>69277</xdr:rowOff>
    </xdr:to>
    <xdr:sp macro="" textlink="Processing!F15">
      <xdr:nvSpPr>
        <xdr:cNvPr id="151" name="TextBox 20">
          <a:extLst>
            <a:ext uri="{FF2B5EF4-FFF2-40B4-BE49-F238E27FC236}">
              <a16:creationId xmlns:a16="http://schemas.microsoft.com/office/drawing/2014/main" id="{DA00218C-E249-49BD-B4FC-C208561EB3E3}"/>
            </a:ext>
          </a:extLst>
        </xdr:cNvPr>
        <xdr:cNvSpPr txBox="1"/>
      </xdr:nvSpPr>
      <xdr:spPr>
        <a:xfrm>
          <a:off x="8538210" y="4632960"/>
          <a:ext cx="106680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88752FE9-B576-48E8-9330-EB4C48F6B79B}" type="TxLink">
            <a:rPr lang="en-US" sz="1800" b="1" i="0" u="none" strike="noStrike" kern="1200">
              <a:solidFill>
                <a:srgbClr val="000000"/>
              </a:solidFill>
              <a:latin typeface="Aptos Narrow"/>
              <a:ea typeface="+mn-ea"/>
              <a:cs typeface="+mn-cs"/>
            </a:rPr>
            <a:pPr marL="0" indent="0" algn="ctr" defTabSz="914400" rtl="0" eaLnBrk="1" latinLnBrk="0" hangingPunct="1"/>
            <a:t> $3,171 </a:t>
          </a:fld>
          <a:endParaRPr lang="ru-RU" sz="1800" b="1" i="0" u="none" strike="noStrike" kern="1200">
            <a:solidFill>
              <a:srgbClr val="000000"/>
            </a:solidFill>
            <a:latin typeface="Aptos Narrow"/>
            <a:ea typeface="+mn-ea"/>
            <a:cs typeface="+mn-cs"/>
          </a:endParaRPr>
        </a:p>
      </xdr:txBody>
    </xdr:sp>
    <xdr:clientData/>
  </xdr:twoCellAnchor>
  <xdr:twoCellAnchor>
    <xdr:from>
      <xdr:col>8</xdr:col>
      <xdr:colOff>477384</xdr:colOff>
      <xdr:row>24</xdr:row>
      <xdr:rowOff>38100</xdr:rowOff>
    </xdr:from>
    <xdr:to>
      <xdr:col>10</xdr:col>
      <xdr:colOff>139837</xdr:colOff>
      <xdr:row>25</xdr:row>
      <xdr:rowOff>166716</xdr:rowOff>
    </xdr:to>
    <xdr:sp macro="" textlink="Processing!F14">
      <xdr:nvSpPr>
        <xdr:cNvPr id="152" name="TextBox 20">
          <a:extLst>
            <a:ext uri="{FF2B5EF4-FFF2-40B4-BE49-F238E27FC236}">
              <a16:creationId xmlns:a16="http://schemas.microsoft.com/office/drawing/2014/main" id="{CACE56ED-EE15-495E-9DB8-844806DD06F1}"/>
            </a:ext>
          </a:extLst>
        </xdr:cNvPr>
        <xdr:cNvSpPr txBox="1"/>
      </xdr:nvSpPr>
      <xdr:spPr>
        <a:xfrm>
          <a:off x="5354184" y="4427220"/>
          <a:ext cx="881653"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6BB8AA86-5EFC-46C7-9164-8331BD166A9C}" type="TxLink">
            <a:rPr lang="en-US" sz="1400" b="1" i="0" u="none" strike="noStrike" kern="1200">
              <a:solidFill>
                <a:srgbClr val="000000"/>
              </a:solidFill>
              <a:latin typeface="Aptos Narrow"/>
              <a:ea typeface="+mn-ea"/>
              <a:cs typeface="+mn-cs"/>
            </a:rPr>
            <a:pPr marL="0" indent="0" algn="ctr" defTabSz="914400" rtl="0" eaLnBrk="1" latinLnBrk="0" hangingPunct="1"/>
            <a:t>$18.0k</a:t>
          </a:fld>
          <a:endParaRPr lang="ru-RU" sz="1400" b="1" i="0" u="none" strike="noStrike" kern="1200">
            <a:solidFill>
              <a:srgbClr val="000000"/>
            </a:solidFill>
            <a:latin typeface="Aptos Narrow"/>
            <a:ea typeface="+mn-ea"/>
            <a:cs typeface="+mn-cs"/>
          </a:endParaRPr>
        </a:p>
      </xdr:txBody>
    </xdr:sp>
    <xdr:clientData/>
  </xdr:twoCellAnchor>
  <xdr:twoCellAnchor>
    <xdr:from>
      <xdr:col>11</xdr:col>
      <xdr:colOff>276225</xdr:colOff>
      <xdr:row>32</xdr:row>
      <xdr:rowOff>87934</xdr:rowOff>
    </xdr:from>
    <xdr:to>
      <xdr:col>15</xdr:col>
      <xdr:colOff>390525</xdr:colOff>
      <xdr:row>39</xdr:row>
      <xdr:rowOff>87934</xdr:rowOff>
    </xdr:to>
    <xdr:graphicFrame macro="">
      <xdr:nvGraphicFramePr>
        <xdr:cNvPr id="153" name="Chart 152">
          <a:extLst>
            <a:ext uri="{FF2B5EF4-FFF2-40B4-BE49-F238E27FC236}">
              <a16:creationId xmlns:a16="http://schemas.microsoft.com/office/drawing/2014/main" id="{548C72A4-ACAF-45C4-A044-FC89E30924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11</xdr:col>
      <xdr:colOff>306705</xdr:colOff>
      <xdr:row>31</xdr:row>
      <xdr:rowOff>91440</xdr:rowOff>
    </xdr:from>
    <xdr:to>
      <xdr:col>13</xdr:col>
      <xdr:colOff>466725</xdr:colOff>
      <xdr:row>33</xdr:row>
      <xdr:rowOff>37176</xdr:rowOff>
    </xdr:to>
    <xdr:sp macro="" textlink="Processing!N26">
      <xdr:nvSpPr>
        <xdr:cNvPr id="154" name="TextBox 24">
          <a:extLst>
            <a:ext uri="{FF2B5EF4-FFF2-40B4-BE49-F238E27FC236}">
              <a16:creationId xmlns:a16="http://schemas.microsoft.com/office/drawing/2014/main" id="{EEA43531-7651-4502-8255-2864D6E99FE0}"/>
            </a:ext>
          </a:extLst>
        </xdr:cNvPr>
        <xdr:cNvSpPr txBox="1"/>
      </xdr:nvSpPr>
      <xdr:spPr>
        <a:xfrm>
          <a:off x="7012305" y="5760720"/>
          <a:ext cx="1379220" cy="311496"/>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097DD66-5465-44E4-AC5E-B599A849618D}" type="TxLink">
            <a:rPr lang="en-US" sz="1400" b="1" kern="1200">
              <a:solidFill>
                <a:srgbClr val="212743"/>
              </a:solidFill>
              <a:latin typeface="+mn-lt"/>
              <a:ea typeface="+mn-ea"/>
              <a:cs typeface="+mn-cs"/>
            </a:rPr>
            <a:pPr marL="0" indent="0" algn="l" defTabSz="914400" rtl="0" eaLnBrk="1" latinLnBrk="0" hangingPunct="1"/>
            <a:t>Annual Plans</a:t>
          </a:fld>
          <a:endParaRPr lang="ru-RU" sz="1400" b="1" kern="1200">
            <a:solidFill>
              <a:srgbClr val="212743"/>
            </a:solidFill>
            <a:latin typeface="+mn-lt"/>
            <a:ea typeface="+mn-ea"/>
            <a:cs typeface="+mn-cs"/>
          </a:endParaRPr>
        </a:p>
      </xdr:txBody>
    </xdr:sp>
    <xdr:clientData/>
  </xdr:twoCellAnchor>
  <xdr:twoCellAnchor editAs="oneCell">
    <xdr:from>
      <xdr:col>11</xdr:col>
      <xdr:colOff>504825</xdr:colOff>
      <xdr:row>37</xdr:row>
      <xdr:rowOff>171754</xdr:rowOff>
    </xdr:from>
    <xdr:to>
      <xdr:col>15</xdr:col>
      <xdr:colOff>443865</xdr:colOff>
      <xdr:row>39</xdr:row>
      <xdr:rowOff>162610</xdr:rowOff>
    </xdr:to>
    <mc:AlternateContent xmlns:mc="http://schemas.openxmlformats.org/markup-compatibility/2006" xmlns:a14="http://schemas.microsoft.com/office/drawing/2010/main">
      <mc:Choice Requires="a14">
        <xdr:graphicFrame macro="">
          <xdr:nvGraphicFramePr>
            <xdr:cNvPr id="155" name="Year 12">
              <a:extLst>
                <a:ext uri="{FF2B5EF4-FFF2-40B4-BE49-F238E27FC236}">
                  <a16:creationId xmlns:a16="http://schemas.microsoft.com/office/drawing/2014/main" id="{87FF4274-7FD2-4C16-B5E9-34A766CC8739}"/>
                </a:ext>
              </a:extLst>
            </xdr:cNvPr>
            <xdr:cNvGraphicFramePr/>
          </xdr:nvGraphicFramePr>
          <xdr:xfrm>
            <a:off x="0" y="0"/>
            <a:ext cx="0" cy="0"/>
          </xdr:xfrm>
          <a:graphic>
            <a:graphicData uri="http://schemas.microsoft.com/office/drawing/2010/slicer">
              <sle:slicer xmlns:sle="http://schemas.microsoft.com/office/drawing/2010/slicer" name="Year 12"/>
            </a:graphicData>
          </a:graphic>
        </xdr:graphicFrame>
      </mc:Choice>
      <mc:Fallback xmlns="">
        <xdr:sp macro="" textlink="">
          <xdr:nvSpPr>
            <xdr:cNvPr id="0" name=""/>
            <xdr:cNvSpPr>
              <a:spLocks noTextEdit="1"/>
            </xdr:cNvSpPr>
          </xdr:nvSpPr>
          <xdr:spPr>
            <a:xfrm>
              <a:off x="7210425" y="6938314"/>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605790</xdr:colOff>
      <xdr:row>31</xdr:row>
      <xdr:rowOff>106680</xdr:rowOff>
    </xdr:from>
    <xdr:to>
      <xdr:col>5</xdr:col>
      <xdr:colOff>156210</xdr:colOff>
      <xdr:row>33</xdr:row>
      <xdr:rowOff>52416</xdr:rowOff>
    </xdr:to>
    <xdr:sp macro="" textlink="Processing!B17">
      <xdr:nvSpPr>
        <xdr:cNvPr id="156" name="TextBox 24">
          <a:extLst>
            <a:ext uri="{FF2B5EF4-FFF2-40B4-BE49-F238E27FC236}">
              <a16:creationId xmlns:a16="http://schemas.microsoft.com/office/drawing/2014/main" id="{764C8480-6E00-4AD4-8A5A-D7FAFCB43092}"/>
            </a:ext>
          </a:extLst>
        </xdr:cNvPr>
        <xdr:cNvSpPr txBox="1"/>
      </xdr:nvSpPr>
      <xdr:spPr>
        <a:xfrm>
          <a:off x="1824990" y="5775960"/>
          <a:ext cx="1379220" cy="311496"/>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1930036-CF20-4811-8FA5-2B7AE24A307A}" type="TxLink">
            <a:rPr lang="en-US" sz="1400" b="1" kern="1200">
              <a:solidFill>
                <a:srgbClr val="212743"/>
              </a:solidFill>
              <a:latin typeface="+mn-lt"/>
              <a:ea typeface="+mn-ea"/>
              <a:cs typeface="+mn-cs"/>
            </a:rPr>
            <a:pPr marL="0" indent="0" algn="l" defTabSz="914400" rtl="0" eaLnBrk="1" latinLnBrk="0" hangingPunct="1"/>
            <a:t>Compare Costs</a:t>
          </a:fld>
          <a:endParaRPr lang="ru-RU" sz="1400" b="1" kern="1200">
            <a:solidFill>
              <a:srgbClr val="212743"/>
            </a:solidFill>
            <a:latin typeface="+mn-lt"/>
            <a:ea typeface="+mn-ea"/>
            <a:cs typeface="+mn-cs"/>
          </a:endParaRPr>
        </a:p>
      </xdr:txBody>
    </xdr:sp>
    <xdr:clientData/>
  </xdr:twoCellAnchor>
  <xdr:twoCellAnchor>
    <xdr:from>
      <xdr:col>4</xdr:col>
      <xdr:colOff>537210</xdr:colOff>
      <xdr:row>31</xdr:row>
      <xdr:rowOff>129540</xdr:rowOff>
    </xdr:from>
    <xdr:to>
      <xdr:col>6</xdr:col>
      <xdr:colOff>308610</xdr:colOff>
      <xdr:row>33</xdr:row>
      <xdr:rowOff>28340</xdr:rowOff>
    </xdr:to>
    <xdr:sp macro="" textlink="Processing!C30">
      <xdr:nvSpPr>
        <xdr:cNvPr id="158" name="TextBox 24">
          <a:extLst>
            <a:ext uri="{FF2B5EF4-FFF2-40B4-BE49-F238E27FC236}">
              <a16:creationId xmlns:a16="http://schemas.microsoft.com/office/drawing/2014/main" id="{1283FDC2-C9B1-4844-AA48-B5D0C72D30BD}"/>
            </a:ext>
          </a:extLst>
        </xdr:cNvPr>
        <xdr:cNvSpPr txBox="1"/>
      </xdr:nvSpPr>
      <xdr:spPr>
        <a:xfrm>
          <a:off x="2975610" y="5798820"/>
          <a:ext cx="99060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6E374DD-888C-47A4-ACEA-C9F4E3EE72F3}" type="TxLink">
            <a:rPr lang="en-US" sz="1100" b="0" i="0" u="none" strike="noStrike" kern="1200">
              <a:solidFill>
                <a:srgbClr val="29A3FF"/>
              </a:solidFill>
              <a:latin typeface="Aptos Narrow"/>
              <a:ea typeface="+mn-ea"/>
              <a:cs typeface="+mn-cs"/>
            </a:rPr>
            <a:pPr marL="0" indent="0" algn="l" defTabSz="914400" rtl="0" eaLnBrk="1" latinLnBrk="0" hangingPunct="1"/>
            <a:t> $13,400 </a:t>
          </a:fld>
          <a:endParaRPr lang="ru-RU" sz="1400" b="0" kern="1200">
            <a:solidFill>
              <a:srgbClr val="29A3FF"/>
            </a:solidFill>
            <a:latin typeface="+mn-lt"/>
            <a:ea typeface="+mn-ea"/>
            <a:cs typeface="+mn-cs"/>
          </a:endParaRPr>
        </a:p>
      </xdr:txBody>
    </xdr:sp>
    <xdr:clientData/>
  </xdr:twoCellAnchor>
  <xdr:twoCellAnchor>
    <xdr:from>
      <xdr:col>8</xdr:col>
      <xdr:colOff>53340</xdr:colOff>
      <xdr:row>31</xdr:row>
      <xdr:rowOff>133654</xdr:rowOff>
    </xdr:from>
    <xdr:to>
      <xdr:col>9</xdr:col>
      <xdr:colOff>114300</xdr:colOff>
      <xdr:row>33</xdr:row>
      <xdr:rowOff>32454</xdr:rowOff>
    </xdr:to>
    <xdr:sp macro="" textlink="Processing!D31">
      <xdr:nvSpPr>
        <xdr:cNvPr id="160" name="TextBox 24">
          <a:extLst>
            <a:ext uri="{FF2B5EF4-FFF2-40B4-BE49-F238E27FC236}">
              <a16:creationId xmlns:a16="http://schemas.microsoft.com/office/drawing/2014/main" id="{3EF07570-15D6-4DD9-A922-5229DEC4DE8D}"/>
            </a:ext>
          </a:extLst>
        </xdr:cNvPr>
        <xdr:cNvSpPr txBox="1"/>
      </xdr:nvSpPr>
      <xdr:spPr>
        <a:xfrm>
          <a:off x="4930140" y="5802934"/>
          <a:ext cx="6705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A1F9FB3E-F48E-4012-BD1A-6FD771BF9472}" type="TxLink">
            <a:rPr lang="en-US" sz="1100" b="0" i="0" u="none" strike="noStrike" kern="1200">
              <a:solidFill>
                <a:srgbClr val="0F868F"/>
              </a:solidFill>
              <a:latin typeface="Aptos Narrow"/>
              <a:ea typeface="+mn-ea"/>
              <a:cs typeface="+mn-cs"/>
            </a:rPr>
            <a:pPr marL="0" indent="0" algn="r" defTabSz="914400" rtl="0" eaLnBrk="1" latinLnBrk="0" hangingPunct="1"/>
            <a:t> $16,328 </a:t>
          </a:fld>
          <a:endParaRPr lang="ru-RU" sz="1400" b="0" kern="1200">
            <a:solidFill>
              <a:srgbClr val="0F868F"/>
            </a:solidFill>
            <a:latin typeface="+mn-lt"/>
            <a:ea typeface="+mn-ea"/>
            <a:cs typeface="+mn-cs"/>
          </a:endParaRPr>
        </a:p>
      </xdr:txBody>
    </xdr:sp>
    <xdr:clientData/>
  </xdr:twoCellAnchor>
  <xdr:twoCellAnchor>
    <xdr:from>
      <xdr:col>5</xdr:col>
      <xdr:colOff>426720</xdr:colOff>
      <xdr:row>31</xdr:row>
      <xdr:rowOff>133654</xdr:rowOff>
    </xdr:from>
    <xdr:to>
      <xdr:col>6</xdr:col>
      <xdr:colOff>518160</xdr:colOff>
      <xdr:row>33</xdr:row>
      <xdr:rowOff>32454</xdr:rowOff>
    </xdr:to>
    <xdr:sp macro="" textlink="Processing!E31">
      <xdr:nvSpPr>
        <xdr:cNvPr id="161" name="TextBox 24">
          <a:extLst>
            <a:ext uri="{FF2B5EF4-FFF2-40B4-BE49-F238E27FC236}">
              <a16:creationId xmlns:a16="http://schemas.microsoft.com/office/drawing/2014/main" id="{06595BFE-4840-45C0-9440-E6AE03FF9768}"/>
            </a:ext>
          </a:extLst>
        </xdr:cNvPr>
        <xdr:cNvSpPr txBox="1"/>
      </xdr:nvSpPr>
      <xdr:spPr>
        <a:xfrm>
          <a:off x="3474720" y="5802934"/>
          <a:ext cx="7010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35C6536-70AD-4935-910D-D3C11E64DBC4}" type="TxLink">
            <a:rPr lang="en-US" sz="1100" b="0" i="0" u="none" strike="noStrike" kern="1200">
              <a:solidFill>
                <a:srgbClr val="01C5CF"/>
              </a:solidFill>
              <a:latin typeface="Aptos Narrow"/>
              <a:ea typeface="+mn-ea"/>
              <a:cs typeface="+mn-cs"/>
            </a:rPr>
            <a:pPr marL="0" indent="0" algn="r" defTabSz="914400" rtl="0" eaLnBrk="1" latinLnBrk="0" hangingPunct="1"/>
            <a:t> </a:t>
          </a:fld>
          <a:endParaRPr lang="ru-RU" sz="1400" b="0" kern="1200">
            <a:solidFill>
              <a:srgbClr val="01C5CF"/>
            </a:solidFill>
            <a:latin typeface="+mn-lt"/>
            <a:ea typeface="+mn-ea"/>
            <a:cs typeface="+mn-cs"/>
          </a:endParaRPr>
        </a:p>
      </xdr:txBody>
    </xdr:sp>
    <xdr:clientData/>
  </xdr:twoCellAnchor>
  <xdr:twoCellAnchor>
    <xdr:from>
      <xdr:col>2</xdr:col>
      <xdr:colOff>567690</xdr:colOff>
      <xdr:row>32</xdr:row>
      <xdr:rowOff>30480</xdr:rowOff>
    </xdr:from>
    <xdr:to>
      <xdr:col>10</xdr:col>
      <xdr:colOff>491490</xdr:colOff>
      <xdr:row>39</xdr:row>
      <xdr:rowOff>149352</xdr:rowOff>
    </xdr:to>
    <xdr:graphicFrame macro="">
      <xdr:nvGraphicFramePr>
        <xdr:cNvPr id="162" name="Chart 161">
          <a:extLst>
            <a:ext uri="{FF2B5EF4-FFF2-40B4-BE49-F238E27FC236}">
              <a16:creationId xmlns:a16="http://schemas.microsoft.com/office/drawing/2014/main" id="{668FE6F4-6CA3-49E0-8063-D3821516F1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9</xdr:col>
      <xdr:colOff>449580</xdr:colOff>
      <xdr:row>31</xdr:row>
      <xdr:rowOff>22860</xdr:rowOff>
    </xdr:from>
    <xdr:to>
      <xdr:col>10</xdr:col>
      <xdr:colOff>480060</xdr:colOff>
      <xdr:row>33</xdr:row>
      <xdr:rowOff>114300</xdr:rowOff>
    </xdr:to>
    <xdr:graphicFrame macro="">
      <xdr:nvGraphicFramePr>
        <xdr:cNvPr id="163" name="Chart 162">
          <a:extLst>
            <a:ext uri="{FF2B5EF4-FFF2-40B4-BE49-F238E27FC236}">
              <a16:creationId xmlns:a16="http://schemas.microsoft.com/office/drawing/2014/main" id="{C676BC70-507F-434D-B324-5509CEFC60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7</xdr:col>
      <xdr:colOff>121920</xdr:colOff>
      <xdr:row>31</xdr:row>
      <xdr:rowOff>7620</xdr:rowOff>
    </xdr:from>
    <xdr:to>
      <xdr:col>8</xdr:col>
      <xdr:colOff>152400</xdr:colOff>
      <xdr:row>33</xdr:row>
      <xdr:rowOff>99060</xdr:rowOff>
    </xdr:to>
    <xdr:graphicFrame macro="">
      <xdr:nvGraphicFramePr>
        <xdr:cNvPr id="164" name="Chart 163">
          <a:extLst>
            <a:ext uri="{FF2B5EF4-FFF2-40B4-BE49-F238E27FC236}">
              <a16:creationId xmlns:a16="http://schemas.microsoft.com/office/drawing/2014/main" id="{BE1639C3-C7D4-45E5-9A34-71934A5C48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mc:AlternateContent xmlns:mc="http://schemas.openxmlformats.org/markup-compatibility/2006">
    <mc:Choice xmlns:a14="http://schemas.microsoft.com/office/drawing/2010/main" Requires="a14">
      <xdr:twoCellAnchor editAs="oneCell">
        <xdr:from>
          <xdr:col>9</xdr:col>
          <xdr:colOff>361950</xdr:colOff>
          <xdr:row>31</xdr:row>
          <xdr:rowOff>133350</xdr:rowOff>
        </xdr:from>
        <xdr:to>
          <xdr:col>10</xdr:col>
          <xdr:colOff>304800</xdr:colOff>
          <xdr:row>32</xdr:row>
          <xdr:rowOff>171450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31</xdr:row>
          <xdr:rowOff>133350</xdr:rowOff>
        </xdr:from>
        <xdr:to>
          <xdr:col>7</xdr:col>
          <xdr:colOff>600075</xdr:colOff>
          <xdr:row>32</xdr:row>
          <xdr:rowOff>171450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5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57150</xdr:colOff>
      <xdr:row>31</xdr:row>
      <xdr:rowOff>137160</xdr:rowOff>
    </xdr:from>
    <xdr:to>
      <xdr:col>7</xdr:col>
      <xdr:colOff>240030</xdr:colOff>
      <xdr:row>32</xdr:row>
      <xdr:rowOff>137160</xdr:rowOff>
    </xdr:to>
    <xdr:sp macro="" textlink="">
      <xdr:nvSpPr>
        <xdr:cNvPr id="165" name="Rectangle 164">
          <a:extLst>
            <a:ext uri="{FF2B5EF4-FFF2-40B4-BE49-F238E27FC236}">
              <a16:creationId xmlns:a16="http://schemas.microsoft.com/office/drawing/2014/main" id="{BB29CD52-E5CF-4759-931E-E509C8F37355}"/>
            </a:ext>
          </a:extLst>
        </xdr:cNvPr>
        <xdr:cNvSpPr/>
      </xdr:nvSpPr>
      <xdr:spPr>
        <a:xfrm>
          <a:off x="4324350" y="5806440"/>
          <a:ext cx="182880" cy="182880"/>
        </a:xfrm>
        <a:prstGeom prst="rect">
          <a:avLst/>
        </a:prstGeom>
        <a:solidFill>
          <a:srgbClr val="EAF2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9</xdr:col>
      <xdr:colOff>392430</xdr:colOff>
      <xdr:row>31</xdr:row>
      <xdr:rowOff>137160</xdr:rowOff>
    </xdr:from>
    <xdr:to>
      <xdr:col>9</xdr:col>
      <xdr:colOff>575310</xdr:colOff>
      <xdr:row>32</xdr:row>
      <xdr:rowOff>137160</xdr:rowOff>
    </xdr:to>
    <xdr:sp macro="" textlink="">
      <xdr:nvSpPr>
        <xdr:cNvPr id="166" name="Rectangle 165">
          <a:extLst>
            <a:ext uri="{FF2B5EF4-FFF2-40B4-BE49-F238E27FC236}">
              <a16:creationId xmlns:a16="http://schemas.microsoft.com/office/drawing/2014/main" id="{97E9107E-4259-4354-ABBD-A81C1A80E247}"/>
            </a:ext>
          </a:extLst>
        </xdr:cNvPr>
        <xdr:cNvSpPr/>
      </xdr:nvSpPr>
      <xdr:spPr>
        <a:xfrm>
          <a:off x="5878830" y="5806440"/>
          <a:ext cx="182880" cy="182880"/>
        </a:xfrm>
        <a:prstGeom prst="rect">
          <a:avLst/>
        </a:prstGeom>
        <a:solidFill>
          <a:srgbClr val="EAF2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6</xdr:col>
      <xdr:colOff>346710</xdr:colOff>
      <xdr:row>31</xdr:row>
      <xdr:rowOff>129540</xdr:rowOff>
    </xdr:from>
    <xdr:to>
      <xdr:col>7</xdr:col>
      <xdr:colOff>285750</xdr:colOff>
      <xdr:row>33</xdr:row>
      <xdr:rowOff>28340</xdr:rowOff>
    </xdr:to>
    <xdr:sp macro="" textlink="Processing!E17">
      <xdr:nvSpPr>
        <xdr:cNvPr id="157" name="TextBox 24">
          <a:extLst>
            <a:ext uri="{FF2B5EF4-FFF2-40B4-BE49-F238E27FC236}">
              <a16:creationId xmlns:a16="http://schemas.microsoft.com/office/drawing/2014/main" id="{7647FE5A-77FE-4ED9-8BD1-A4E1410B47E3}"/>
            </a:ext>
          </a:extLst>
        </xdr:cNvPr>
        <xdr:cNvSpPr txBox="1"/>
      </xdr:nvSpPr>
      <xdr:spPr>
        <a:xfrm>
          <a:off x="4004310" y="5798820"/>
          <a:ext cx="5486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D614F166-3E12-48F3-934F-1A1F6CA2C6AE}" type="TxLink">
            <a:rPr lang="en-US" sz="1100" b="0" i="0" u="none" strike="noStrike" kern="1200">
              <a:solidFill>
                <a:srgbClr val="334F67"/>
              </a:solidFill>
              <a:latin typeface="Aptos Narrow"/>
              <a:ea typeface="+mn-ea"/>
              <a:cs typeface="+mn-cs"/>
            </a:rPr>
            <a:pPr marL="0" indent="0" algn="r" defTabSz="914400" rtl="0" eaLnBrk="1" latinLnBrk="0" hangingPunct="1"/>
            <a:t>Goals</a:t>
          </a:fld>
          <a:endParaRPr lang="ru-RU" sz="1400" b="0" kern="1200">
            <a:solidFill>
              <a:srgbClr val="334F67"/>
            </a:solidFill>
            <a:latin typeface="+mn-lt"/>
            <a:ea typeface="+mn-ea"/>
            <a:cs typeface="+mn-cs"/>
          </a:endParaRPr>
        </a:p>
      </xdr:txBody>
    </xdr:sp>
    <xdr:clientData/>
  </xdr:twoCellAnchor>
  <xdr:twoCellAnchor>
    <xdr:from>
      <xdr:col>9</xdr:col>
      <xdr:colOff>38100</xdr:colOff>
      <xdr:row>31</xdr:row>
      <xdr:rowOff>129540</xdr:rowOff>
    </xdr:from>
    <xdr:to>
      <xdr:col>9</xdr:col>
      <xdr:colOff>586740</xdr:colOff>
      <xdr:row>33</xdr:row>
      <xdr:rowOff>28340</xdr:rowOff>
    </xdr:to>
    <xdr:sp macro="" textlink="Processing!D17">
      <xdr:nvSpPr>
        <xdr:cNvPr id="159" name="TextBox 24">
          <a:extLst>
            <a:ext uri="{FF2B5EF4-FFF2-40B4-BE49-F238E27FC236}">
              <a16:creationId xmlns:a16="http://schemas.microsoft.com/office/drawing/2014/main" id="{1359A88E-C3FE-438E-86BC-7C29D053F3EE}"/>
            </a:ext>
          </a:extLst>
        </xdr:cNvPr>
        <xdr:cNvSpPr txBox="1"/>
      </xdr:nvSpPr>
      <xdr:spPr>
        <a:xfrm>
          <a:off x="5524500" y="5798820"/>
          <a:ext cx="5486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EA088D55-FB6C-4E3B-A8E7-443B4D869F73}" type="TxLink">
            <a:rPr lang="en-US" sz="1100" b="0" i="0" u="none" strike="noStrike" kern="1200">
              <a:solidFill>
                <a:srgbClr val="334F67"/>
              </a:solidFill>
              <a:latin typeface="Aptos Narrow"/>
              <a:ea typeface="+mn-ea"/>
              <a:cs typeface="+mn-cs"/>
            </a:rPr>
            <a:pPr marL="0" indent="0" algn="r" defTabSz="914400" rtl="0" eaLnBrk="1" latinLnBrk="0" hangingPunct="1"/>
            <a:t>Inflow</a:t>
          </a:fld>
          <a:endParaRPr lang="ru-RU" sz="1400" b="0" kern="1200">
            <a:solidFill>
              <a:srgbClr val="334F67"/>
            </a:solidFill>
            <a:latin typeface="+mn-lt"/>
            <a:ea typeface="+mn-ea"/>
            <a:cs typeface="+mn-cs"/>
          </a:endParaRPr>
        </a:p>
      </xdr:txBody>
    </xdr:sp>
    <xdr:clientData/>
  </xdr:twoCellAnchor>
  <xdr:twoCellAnchor editAs="oneCell">
    <xdr:from>
      <xdr:col>3</xdr:col>
      <xdr:colOff>30480</xdr:colOff>
      <xdr:row>38</xdr:row>
      <xdr:rowOff>30480</xdr:rowOff>
    </xdr:from>
    <xdr:to>
      <xdr:col>10</xdr:col>
      <xdr:colOff>426720</xdr:colOff>
      <xdr:row>40</xdr:row>
      <xdr:rowOff>3048</xdr:rowOff>
    </xdr:to>
    <mc:AlternateContent xmlns:mc="http://schemas.openxmlformats.org/markup-compatibility/2006" xmlns:a14="http://schemas.microsoft.com/office/drawing/2010/main">
      <mc:Choice Requires="a14">
        <xdr:graphicFrame macro="">
          <xdr:nvGraphicFramePr>
            <xdr:cNvPr id="167" name="Month 9">
              <a:extLst>
                <a:ext uri="{FF2B5EF4-FFF2-40B4-BE49-F238E27FC236}">
                  <a16:creationId xmlns:a16="http://schemas.microsoft.com/office/drawing/2014/main" id="{033E9119-3536-4D18-9C31-C31BE1F25734}"/>
                </a:ext>
              </a:extLst>
            </xdr:cNvPr>
            <xdr:cNvGraphicFramePr/>
          </xdr:nvGraphicFramePr>
          <xdr:xfrm>
            <a:off x="0" y="0"/>
            <a:ext cx="0" cy="0"/>
          </xdr:xfrm>
          <a:graphic>
            <a:graphicData uri="http://schemas.microsoft.com/office/drawing/2010/slicer">
              <sle:slicer xmlns:sle="http://schemas.microsoft.com/office/drawing/2010/slicer" name="Month 9"/>
            </a:graphicData>
          </a:graphic>
        </xdr:graphicFrame>
      </mc:Choice>
      <mc:Fallback xmlns="">
        <xdr:sp macro="" textlink="">
          <xdr:nvSpPr>
            <xdr:cNvPr id="0" name=""/>
            <xdr:cNvSpPr>
              <a:spLocks noTextEdit="1"/>
            </xdr:cNvSpPr>
          </xdr:nvSpPr>
          <xdr:spPr>
            <a:xfrm>
              <a:off x="1859280" y="6979920"/>
              <a:ext cx="4663440" cy="338328"/>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472440</xdr:colOff>
      <xdr:row>2</xdr:row>
      <xdr:rowOff>53340</xdr:rowOff>
    </xdr:from>
    <xdr:to>
      <xdr:col>20</xdr:col>
      <xdr:colOff>411480</xdr:colOff>
      <xdr:row>4</xdr:row>
      <xdr:rowOff>44196</xdr:rowOff>
    </xdr:to>
    <mc:AlternateContent xmlns:mc="http://schemas.openxmlformats.org/markup-compatibility/2006" xmlns:a14="http://schemas.microsoft.com/office/drawing/2010/main">
      <mc:Choice Requires="a14">
        <xdr:graphicFrame macro="">
          <xdr:nvGraphicFramePr>
            <xdr:cNvPr id="168" name="Year 13">
              <a:extLst>
                <a:ext uri="{FF2B5EF4-FFF2-40B4-BE49-F238E27FC236}">
                  <a16:creationId xmlns:a16="http://schemas.microsoft.com/office/drawing/2014/main" id="{22DD3C53-40B0-42E2-A099-08CD78E4674B}"/>
                </a:ext>
              </a:extLst>
            </xdr:cNvPr>
            <xdr:cNvGraphicFramePr/>
          </xdr:nvGraphicFramePr>
          <xdr:xfrm>
            <a:off x="0" y="0"/>
            <a:ext cx="0" cy="0"/>
          </xdr:xfrm>
          <a:graphic>
            <a:graphicData uri="http://schemas.microsoft.com/office/drawing/2010/slicer">
              <sle:slicer xmlns:sle="http://schemas.microsoft.com/office/drawing/2010/slicer" name="Year 13"/>
            </a:graphicData>
          </a:graphic>
        </xdr:graphicFrame>
      </mc:Choice>
      <mc:Fallback xmlns="">
        <xdr:sp macro="" textlink="">
          <xdr:nvSpPr>
            <xdr:cNvPr id="0" name=""/>
            <xdr:cNvSpPr>
              <a:spLocks noTextEdit="1"/>
            </xdr:cNvSpPr>
          </xdr:nvSpPr>
          <xdr:spPr>
            <a:xfrm>
              <a:off x="10226040" y="419100"/>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496061</xdr:colOff>
      <xdr:row>22</xdr:row>
      <xdr:rowOff>142055</xdr:rowOff>
    </xdr:from>
    <xdr:to>
      <xdr:col>11</xdr:col>
      <xdr:colOff>115061</xdr:colOff>
      <xdr:row>24</xdr:row>
      <xdr:rowOff>4895</xdr:rowOff>
    </xdr:to>
    <xdr:pic>
      <xdr:nvPicPr>
        <xdr:cNvPr id="169" name="Graphic 168" descr="Download from cloud outline">
          <a:extLst>
            <a:ext uri="{FF2B5EF4-FFF2-40B4-BE49-F238E27FC236}">
              <a16:creationId xmlns:a16="http://schemas.microsoft.com/office/drawing/2014/main" id="{4A6E62D3-5E3F-4A2E-8C96-8E03299D63C3}"/>
            </a:ext>
          </a:extLst>
        </xdr:cNvPr>
        <xdr:cNvPicPr>
          <a:picLocks noChangeAspect="1"/>
        </xdr:cNvPicPr>
      </xdr:nvPicPr>
      <xdr:blipFill>
        <a:blip xmlns:r="http://schemas.openxmlformats.org/officeDocument/2006/relationships" r:embed="rId22">
          <a:extLst>
            <a:ext uri="{96DAC541-7B7A-43D3-8B79-37D633B846F1}">
              <asvg:svgBlip xmlns:asvg="http://schemas.microsoft.com/office/drawing/2016/SVG/main" r:embed="rId23"/>
            </a:ext>
          </a:extLst>
        </a:blip>
        <a:stretch>
          <a:fillRect/>
        </a:stretch>
      </xdr:blipFill>
      <xdr:spPr>
        <a:xfrm>
          <a:off x="6592061" y="4165415"/>
          <a:ext cx="228600" cy="228600"/>
        </a:xfrm>
        <a:prstGeom prst="rect">
          <a:avLst/>
        </a:prstGeom>
      </xdr:spPr>
    </xdr:pic>
    <xdr:clientData/>
  </xdr:twoCellAnchor>
  <xdr:twoCellAnchor editAs="oneCell">
    <xdr:from>
      <xdr:col>10</xdr:col>
      <xdr:colOff>476249</xdr:colOff>
      <xdr:row>20</xdr:row>
      <xdr:rowOff>114299</xdr:rowOff>
    </xdr:from>
    <xdr:to>
      <xdr:col>11</xdr:col>
      <xdr:colOff>122681</xdr:colOff>
      <xdr:row>22</xdr:row>
      <xdr:rowOff>4571</xdr:rowOff>
    </xdr:to>
    <xdr:pic>
      <xdr:nvPicPr>
        <xdr:cNvPr id="170" name="Graphic 169" descr="Arrow circle outline">
          <a:extLst>
            <a:ext uri="{FF2B5EF4-FFF2-40B4-BE49-F238E27FC236}">
              <a16:creationId xmlns:a16="http://schemas.microsoft.com/office/drawing/2014/main" id="{2B001308-FEE6-4B66-A241-435EB62B1931}"/>
            </a:ext>
          </a:extLst>
        </xdr:cNvPr>
        <xdr:cNvPicPr>
          <a:picLocks noChangeAspect="1"/>
        </xdr:cNvPicPr>
      </xdr:nvPicPr>
      <xdr:blipFill>
        <a:blip xmlns:r="http://schemas.openxmlformats.org/officeDocument/2006/relationships" r:embed="rId24">
          <a:extLst>
            <a:ext uri="{96DAC541-7B7A-43D3-8B79-37D633B846F1}">
              <asvg:svgBlip xmlns:asvg="http://schemas.microsoft.com/office/drawing/2016/SVG/main" r:embed="rId25"/>
            </a:ext>
          </a:extLst>
        </a:blip>
        <a:stretch>
          <a:fillRect/>
        </a:stretch>
      </xdr:blipFill>
      <xdr:spPr>
        <a:xfrm>
          <a:off x="6572249" y="3771899"/>
          <a:ext cx="256032" cy="256032"/>
        </a:xfrm>
        <a:prstGeom prst="rect">
          <a:avLst/>
        </a:prstGeom>
      </xdr:spPr>
    </xdr:pic>
    <xdr:clientData/>
  </xdr:twoCellAnchor>
  <xdr:twoCellAnchor>
    <xdr:from>
      <xdr:col>7</xdr:col>
      <xdr:colOff>541020</xdr:colOff>
      <xdr:row>2</xdr:row>
      <xdr:rowOff>60960</xdr:rowOff>
    </xdr:from>
    <xdr:to>
      <xdr:col>9</xdr:col>
      <xdr:colOff>289560</xdr:colOff>
      <xdr:row>4</xdr:row>
      <xdr:rowOff>5542</xdr:rowOff>
    </xdr:to>
    <xdr:sp macro="" textlink="">
      <xdr:nvSpPr>
        <xdr:cNvPr id="171" name="Rectangle: Rounded Corners 170">
          <a:extLst>
            <a:ext uri="{FF2B5EF4-FFF2-40B4-BE49-F238E27FC236}">
              <a16:creationId xmlns:a16="http://schemas.microsoft.com/office/drawing/2014/main" id="{51549E73-94D0-44CC-A936-09F1E3F1F890}"/>
            </a:ext>
          </a:extLst>
        </xdr:cNvPr>
        <xdr:cNvSpPr/>
      </xdr:nvSpPr>
      <xdr:spPr>
        <a:xfrm>
          <a:off x="4808220" y="426720"/>
          <a:ext cx="967740" cy="310342"/>
        </a:xfrm>
        <a:prstGeom prst="roundRect">
          <a:avLst>
            <a:gd name="adj" fmla="val 49653"/>
          </a:avLst>
        </a:prstGeom>
        <a:solidFill>
          <a:srgbClr val="77ABDF"/>
        </a:solidFill>
        <a:ln w="9525">
          <a:solidFill>
            <a:srgbClr val="2B71B7"/>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050" kern="1200">
              <a:solidFill>
                <a:schemeClr val="bg1"/>
              </a:solidFill>
              <a:latin typeface="+mn-lt"/>
              <a:ea typeface="+mn-ea"/>
              <a:cs typeface="+mn-cs"/>
            </a:rPr>
            <a:t>Dashboard</a:t>
          </a:r>
          <a:endParaRPr lang="ru-RU" sz="1050" kern="1200">
            <a:solidFill>
              <a:schemeClr val="bg1"/>
            </a:solidFill>
            <a:latin typeface="+mn-lt"/>
            <a:ea typeface="+mn-ea"/>
            <a:cs typeface="+mn-cs"/>
          </a:endParaRPr>
        </a:p>
      </xdr:txBody>
    </xdr:sp>
    <xdr:clientData/>
  </xdr:twoCellAnchor>
  <xdr:twoCellAnchor>
    <xdr:from>
      <xdr:col>12</xdr:col>
      <xdr:colOff>38100</xdr:colOff>
      <xdr:row>2</xdr:row>
      <xdr:rowOff>60960</xdr:rowOff>
    </xdr:from>
    <xdr:to>
      <xdr:col>13</xdr:col>
      <xdr:colOff>396240</xdr:colOff>
      <xdr:row>4</xdr:row>
      <xdr:rowOff>5542</xdr:rowOff>
    </xdr:to>
    <xdr:sp macro="" textlink="">
      <xdr:nvSpPr>
        <xdr:cNvPr id="172" name="Rectangle: Rounded Corners 171">
          <a:hlinkClick xmlns:r="http://schemas.openxmlformats.org/officeDocument/2006/relationships" r:id="rId26"/>
          <a:extLst>
            <a:ext uri="{FF2B5EF4-FFF2-40B4-BE49-F238E27FC236}">
              <a16:creationId xmlns:a16="http://schemas.microsoft.com/office/drawing/2014/main" id="{4E42FD30-2F94-4A6E-8503-90CA315AE641}"/>
            </a:ext>
          </a:extLst>
        </xdr:cNvPr>
        <xdr:cNvSpPr/>
      </xdr:nvSpPr>
      <xdr:spPr>
        <a:xfrm>
          <a:off x="7353300" y="426720"/>
          <a:ext cx="967740" cy="310342"/>
        </a:xfrm>
        <a:prstGeom prst="roundRect">
          <a:avLst>
            <a:gd name="adj" fmla="val 49653"/>
          </a:avLst>
        </a:prstGeom>
        <a:solidFill>
          <a:srgbClr val="EAF2FA"/>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334F67"/>
              </a:solidFill>
              <a:effectLst/>
              <a:latin typeface="+mn-lt"/>
              <a:ea typeface="+mn-ea"/>
              <a:cs typeface="+mn-cs"/>
            </a:rPr>
            <a:t>Costs</a:t>
          </a:r>
          <a:endParaRPr lang="ru-RU" sz="1050" b="0" kern="1200">
            <a:solidFill>
              <a:srgbClr val="334F67"/>
            </a:solidFill>
            <a:latin typeface="+mn-lt"/>
            <a:ea typeface="+mn-ea"/>
            <a:cs typeface="+mn-cs"/>
          </a:endParaRPr>
        </a:p>
      </xdr:txBody>
    </xdr:sp>
    <xdr:clientData/>
  </xdr:twoCellAnchor>
  <xdr:twoCellAnchor>
    <xdr:from>
      <xdr:col>9</xdr:col>
      <xdr:colOff>594360</xdr:colOff>
      <xdr:row>2</xdr:row>
      <xdr:rowOff>60960</xdr:rowOff>
    </xdr:from>
    <xdr:to>
      <xdr:col>11</xdr:col>
      <xdr:colOff>342900</xdr:colOff>
      <xdr:row>4</xdr:row>
      <xdr:rowOff>5542</xdr:rowOff>
    </xdr:to>
    <xdr:sp macro="" textlink="Processing!F26">
      <xdr:nvSpPr>
        <xdr:cNvPr id="173" name="Rectangle: Rounded Corners 172">
          <a:hlinkClick xmlns:r="http://schemas.openxmlformats.org/officeDocument/2006/relationships" r:id="rId27"/>
          <a:extLst>
            <a:ext uri="{FF2B5EF4-FFF2-40B4-BE49-F238E27FC236}">
              <a16:creationId xmlns:a16="http://schemas.microsoft.com/office/drawing/2014/main" id="{883A2BBC-4B57-457E-8149-76F1E7D5EC17}"/>
            </a:ext>
          </a:extLst>
        </xdr:cNvPr>
        <xdr:cNvSpPr/>
      </xdr:nvSpPr>
      <xdr:spPr>
        <a:xfrm>
          <a:off x="6080760" y="426720"/>
          <a:ext cx="967740" cy="310342"/>
        </a:xfrm>
        <a:prstGeom prst="roundRect">
          <a:avLst>
            <a:gd name="adj" fmla="val 49653"/>
          </a:avLst>
        </a:prstGeom>
        <a:solidFill>
          <a:srgbClr val="EAF2FA"/>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F7ACD383-DBBD-41C1-8129-D552369CE456}" type="TxLink">
            <a:rPr lang="en-US" sz="1100" b="0" i="0" u="none" strike="noStrike" kern="1200">
              <a:solidFill>
                <a:srgbClr val="334F67"/>
              </a:solidFill>
              <a:latin typeface="Aptos Narrow"/>
              <a:ea typeface="+mn-ea"/>
              <a:cs typeface="+mn-cs"/>
            </a:rPr>
            <a:pPr marL="0" indent="0" algn="ctr" defTabSz="914400" rtl="0" eaLnBrk="1" latinLnBrk="0" hangingPunct="1"/>
            <a:t>Structure</a:t>
          </a:fld>
          <a:endParaRPr lang="ru-RU" sz="1050" b="0" kern="1200">
            <a:solidFill>
              <a:srgbClr val="334F67"/>
            </a:solidFill>
            <a:latin typeface="+mn-lt"/>
            <a:ea typeface="+mn-ea"/>
            <a:cs typeface="+mn-cs"/>
          </a:endParaRPr>
        </a:p>
      </xdr:txBody>
    </xdr:sp>
    <xdr:clientData/>
  </xdr:twoCellAnchor>
  <xdr:twoCellAnchor>
    <xdr:from>
      <xdr:col>14</xdr:col>
      <xdr:colOff>91440</xdr:colOff>
      <xdr:row>2</xdr:row>
      <xdr:rowOff>60960</xdr:rowOff>
    </xdr:from>
    <xdr:to>
      <xdr:col>15</xdr:col>
      <xdr:colOff>449580</xdr:colOff>
      <xdr:row>4</xdr:row>
      <xdr:rowOff>5542</xdr:rowOff>
    </xdr:to>
    <xdr:sp macro="" textlink="">
      <xdr:nvSpPr>
        <xdr:cNvPr id="174" name="Rectangle: Rounded Corners 173">
          <a:hlinkClick xmlns:r="http://schemas.openxmlformats.org/officeDocument/2006/relationships" r:id="rId28"/>
          <a:extLst>
            <a:ext uri="{FF2B5EF4-FFF2-40B4-BE49-F238E27FC236}">
              <a16:creationId xmlns:a16="http://schemas.microsoft.com/office/drawing/2014/main" id="{551CA5DE-44F1-4312-AE41-4CC4F8C46F98}"/>
            </a:ext>
          </a:extLst>
        </xdr:cNvPr>
        <xdr:cNvSpPr/>
      </xdr:nvSpPr>
      <xdr:spPr>
        <a:xfrm>
          <a:off x="8625840" y="426720"/>
          <a:ext cx="967740" cy="310342"/>
        </a:xfrm>
        <a:prstGeom prst="roundRect">
          <a:avLst>
            <a:gd name="adj" fmla="val 49653"/>
          </a:avLst>
        </a:prstGeom>
        <a:solidFill>
          <a:srgbClr val="EAF2FA"/>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pl-PL" sz="1100" b="0">
              <a:solidFill>
                <a:srgbClr val="334F67"/>
              </a:solidFill>
              <a:effectLst/>
              <a:latin typeface="+mn-lt"/>
              <a:ea typeface="+mn-ea"/>
              <a:cs typeface="+mn-cs"/>
            </a:rPr>
            <a:t>Budget</a:t>
          </a:r>
          <a:endParaRPr lang="ru-RU" sz="1050" b="0" kern="1200">
            <a:solidFill>
              <a:srgbClr val="334F67"/>
            </a:solidFill>
            <a:latin typeface="+mn-lt"/>
            <a:ea typeface="+mn-ea"/>
            <a:cs typeface="+mn-cs"/>
          </a:endParaRPr>
        </a:p>
      </xdr:txBody>
    </xdr:sp>
    <xdr:clientData/>
  </xdr:twoCellAnchor>
  <xdr:twoCellAnchor>
    <xdr:from>
      <xdr:col>3</xdr:col>
      <xdr:colOff>22860</xdr:colOff>
      <xdr:row>2</xdr:row>
      <xdr:rowOff>30480</xdr:rowOff>
    </xdr:from>
    <xdr:to>
      <xdr:col>3</xdr:col>
      <xdr:colOff>405514</xdr:colOff>
      <xdr:row>4</xdr:row>
      <xdr:rowOff>62593</xdr:rowOff>
    </xdr:to>
    <xdr:grpSp>
      <xdr:nvGrpSpPr>
        <xdr:cNvPr id="175" name="Group 174">
          <a:extLst>
            <a:ext uri="{FF2B5EF4-FFF2-40B4-BE49-F238E27FC236}">
              <a16:creationId xmlns:a16="http://schemas.microsoft.com/office/drawing/2014/main" id="{EEEC9C99-6260-4F20-A023-BE03060BA9E8}"/>
            </a:ext>
          </a:extLst>
        </xdr:cNvPr>
        <xdr:cNvGrpSpPr/>
      </xdr:nvGrpSpPr>
      <xdr:grpSpPr>
        <a:xfrm>
          <a:off x="1794510" y="411480"/>
          <a:ext cx="382654" cy="413113"/>
          <a:chOff x="259080" y="2584068"/>
          <a:chExt cx="995827" cy="1035432"/>
        </a:xfrm>
      </xdr:grpSpPr>
      <xdr:pic>
        <xdr:nvPicPr>
          <xdr:cNvPr id="176" name="Graphic 175" descr="Signal with solid fill">
            <a:extLst>
              <a:ext uri="{FF2B5EF4-FFF2-40B4-BE49-F238E27FC236}">
                <a16:creationId xmlns:a16="http://schemas.microsoft.com/office/drawing/2014/main" id="{A07EE825-A94C-83BC-98C3-749FB1FAEB66}"/>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259080" y="2705100"/>
            <a:ext cx="914400" cy="914400"/>
          </a:xfrm>
          <a:prstGeom prst="rect">
            <a:avLst/>
          </a:prstGeom>
        </xdr:spPr>
      </xdr:pic>
      <xdr:pic>
        <xdr:nvPicPr>
          <xdr:cNvPr id="177" name="Graphic 176" descr="Back with solid fill">
            <a:extLst>
              <a:ext uri="{FF2B5EF4-FFF2-40B4-BE49-F238E27FC236}">
                <a16:creationId xmlns:a16="http://schemas.microsoft.com/office/drawing/2014/main" id="{1EE022D3-9FDB-142C-D871-5E0BC15ED468}"/>
              </a:ext>
            </a:extLst>
          </xdr:cNvPr>
          <xdr:cNvPicPr>
            <a:picLocks noChangeAspect="1"/>
          </xdr:cNvPicPr>
        </xdr:nvPicPr>
        <xdr:blipFill>
          <a:blip xmlns:r="http://schemas.openxmlformats.org/officeDocument/2006/relationships" r:embed="rId31">
            <a:extLst>
              <a:ext uri="{96DAC541-7B7A-43D3-8B79-37D633B846F1}">
                <asvg:svgBlip xmlns:asvg="http://schemas.microsoft.com/office/drawing/2016/SVG/main" r:embed="rId32"/>
              </a:ext>
            </a:extLst>
          </a:blip>
          <a:stretch>
            <a:fillRect/>
          </a:stretch>
        </xdr:blipFill>
        <xdr:spPr>
          <a:xfrm rot="7316941">
            <a:off x="282739" y="2584068"/>
            <a:ext cx="972168" cy="972168"/>
          </a:xfrm>
          <a:prstGeom prst="rect">
            <a:avLst/>
          </a:prstGeom>
        </xdr:spPr>
      </xdr:pic>
      <xdr:pic>
        <xdr:nvPicPr>
          <xdr:cNvPr id="178" name="Graphic 177" descr="Flying Money with solid fill">
            <a:extLst>
              <a:ext uri="{FF2B5EF4-FFF2-40B4-BE49-F238E27FC236}">
                <a16:creationId xmlns:a16="http://schemas.microsoft.com/office/drawing/2014/main" id="{FAFB5903-B5E8-B1B5-3FE8-BD6DF618A3A2}"/>
              </a:ext>
            </a:extLst>
          </xdr:cNvPr>
          <xdr:cNvPicPr>
            <a:picLocks noChangeAspect="1"/>
          </xdr:cNvPicPr>
        </xdr:nvPicPr>
        <xdr:blipFill>
          <a:blip xmlns:r="http://schemas.openxmlformats.org/officeDocument/2006/relationships" r:embed="rId33">
            <a:extLst>
              <a:ext uri="{96DAC541-7B7A-43D3-8B79-37D633B846F1}">
                <asvg:svgBlip xmlns:asvg="http://schemas.microsoft.com/office/drawing/2016/SVG/main" r:embed="rId34"/>
              </a:ext>
            </a:extLst>
          </a:blip>
          <a:stretch>
            <a:fillRect/>
          </a:stretch>
        </xdr:blipFill>
        <xdr:spPr>
          <a:xfrm>
            <a:off x="259080" y="2667001"/>
            <a:ext cx="525780" cy="525781"/>
          </a:xfrm>
          <a:prstGeom prst="rect">
            <a:avLst/>
          </a:prstGeom>
        </xdr:spPr>
      </xdr:pic>
    </xdr:grpSp>
    <xdr:clientData/>
  </xdr:twoCellAnchor>
  <xdr:twoCellAnchor>
    <xdr:from>
      <xdr:col>3</xdr:col>
      <xdr:colOff>369026</xdr:colOff>
      <xdr:row>2</xdr:row>
      <xdr:rowOff>71302</xdr:rowOff>
    </xdr:from>
    <xdr:to>
      <xdr:col>6</xdr:col>
      <xdr:colOff>411480</xdr:colOff>
      <xdr:row>4</xdr:row>
      <xdr:rowOff>79619</xdr:rowOff>
    </xdr:to>
    <xdr:sp macro="" textlink="">
      <xdr:nvSpPr>
        <xdr:cNvPr id="179" name="TextBox 178">
          <a:extLst>
            <a:ext uri="{FF2B5EF4-FFF2-40B4-BE49-F238E27FC236}">
              <a16:creationId xmlns:a16="http://schemas.microsoft.com/office/drawing/2014/main" id="{F00DE7CB-C228-4917-87F2-CB330A981FE9}"/>
            </a:ext>
          </a:extLst>
        </xdr:cNvPr>
        <xdr:cNvSpPr txBox="1"/>
      </xdr:nvSpPr>
      <xdr:spPr>
        <a:xfrm>
          <a:off x="2197826" y="437062"/>
          <a:ext cx="1871254" cy="374077"/>
        </a:xfrm>
        <a:prstGeom prst="rect">
          <a:avLst/>
        </a:prstGeom>
        <a:noFill/>
      </xdr:spPr>
      <xdr:txBody>
        <a:bodyPr wrap="square" rtlCol="0">
          <a:spAutoFit/>
        </a:bodyPr>
        <a:lstStyle/>
        <a:p>
          <a:pPr marL="0" indent="0" algn="l" defTabSz="914400" rtl="0" eaLnBrk="1" latinLnBrk="0" hangingPunct="1"/>
          <a:r>
            <a:rPr lang="pl-PL" sz="1800" b="1" kern="1200">
              <a:solidFill>
                <a:srgbClr val="212743"/>
              </a:solidFill>
              <a:latin typeface="+mn-lt"/>
              <a:ea typeface="+mn-ea"/>
              <a:cs typeface="+mn-cs"/>
            </a:rPr>
            <a:t>Personal Finance</a:t>
          </a:r>
          <a:endParaRPr lang="ru-RU" sz="1800" b="1" kern="1200">
            <a:solidFill>
              <a:srgbClr val="212743"/>
            </a:solidFill>
            <a:latin typeface="+mn-lt"/>
            <a:ea typeface="+mn-ea"/>
            <a:cs typeface="+mn-cs"/>
          </a:endParaRPr>
        </a:p>
      </xdr:txBody>
    </xdr:sp>
    <xdr:clientData/>
  </xdr:twoCellAnchor>
  <xdr:twoCellAnchor>
    <xdr:from>
      <xdr:col>0</xdr:col>
      <xdr:colOff>0</xdr:colOff>
      <xdr:row>0</xdr:row>
      <xdr:rowOff>0</xdr:rowOff>
    </xdr:from>
    <xdr:to>
      <xdr:col>1</xdr:col>
      <xdr:colOff>83820</xdr:colOff>
      <xdr:row>1</xdr:row>
      <xdr:rowOff>83820</xdr:rowOff>
    </xdr:to>
    <xdr:sp macro="" textlink="">
      <xdr:nvSpPr>
        <xdr:cNvPr id="180" name="Rectangle 179">
          <a:extLst>
            <a:ext uri="{FF2B5EF4-FFF2-40B4-BE49-F238E27FC236}">
              <a16:creationId xmlns:a16="http://schemas.microsoft.com/office/drawing/2014/main" id="{5C33FA9B-25AB-470E-875D-2920AEEB0BBE}"/>
            </a:ext>
          </a:extLst>
        </xdr:cNvPr>
        <xdr:cNvSpPr/>
      </xdr:nvSpPr>
      <xdr:spPr>
        <a:xfrm>
          <a:off x="0" y="0"/>
          <a:ext cx="693420" cy="266700"/>
        </a:xfrm>
        <a:prstGeom prst="rect">
          <a:avLst/>
        </a:prstGeom>
        <a:solidFill>
          <a:srgbClr val="E6E2F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22</xdr:col>
      <xdr:colOff>212160</xdr:colOff>
      <xdr:row>1</xdr:row>
      <xdr:rowOff>0</xdr:rowOff>
    </xdr:from>
    <xdr:to>
      <xdr:col>22</xdr:col>
      <xdr:colOff>486480</xdr:colOff>
      <xdr:row>2</xdr:row>
      <xdr:rowOff>91440</xdr:rowOff>
    </xdr:to>
    <xdr:pic>
      <xdr:nvPicPr>
        <xdr:cNvPr id="182" name="Graphic 181" descr="Partial sun with solid fill">
          <a:hlinkClick xmlns:r="http://schemas.openxmlformats.org/officeDocument/2006/relationships" r:id="rId35"/>
          <a:extLst>
            <a:ext uri="{FF2B5EF4-FFF2-40B4-BE49-F238E27FC236}">
              <a16:creationId xmlns:a16="http://schemas.microsoft.com/office/drawing/2014/main" id="{B9859AD1-52CA-4122-1192-37BC543AA87E}"/>
            </a:ext>
          </a:extLst>
        </xdr:cNvPr>
        <xdr:cNvPicPr>
          <a:picLocks noChangeAspect="1"/>
        </xdr:cNvPicPr>
      </xdr:nvPicPr>
      <xdr:blipFill>
        <a:blip xmlns:r="http://schemas.openxmlformats.org/officeDocument/2006/relationships" r:embed="rId36">
          <a:extLst>
            <a:ext uri="{96DAC541-7B7A-43D3-8B79-37D633B846F1}">
              <asvg:svgBlip xmlns:asvg="http://schemas.microsoft.com/office/drawing/2016/SVG/main" r:embed="rId37"/>
            </a:ext>
          </a:extLst>
        </a:blip>
        <a:stretch>
          <a:fillRect/>
        </a:stretch>
      </xdr:blipFill>
      <xdr:spPr>
        <a:xfrm>
          <a:off x="13623360" y="182880"/>
          <a:ext cx="274320" cy="274320"/>
        </a:xfrm>
        <a:prstGeom prst="rect">
          <a:avLst/>
        </a:prstGeom>
      </xdr:spPr>
    </xdr:pic>
    <xdr:clientData/>
  </xdr:twoCellAnchor>
  <xdr:twoCellAnchor>
    <xdr:from>
      <xdr:col>21</xdr:col>
      <xdr:colOff>426720</xdr:colOff>
      <xdr:row>1</xdr:row>
      <xdr:rowOff>0</xdr:rowOff>
    </xdr:from>
    <xdr:to>
      <xdr:col>22</xdr:col>
      <xdr:colOff>91440</xdr:colOff>
      <xdr:row>2</xdr:row>
      <xdr:rowOff>91440</xdr:rowOff>
    </xdr:to>
    <xdr:pic>
      <xdr:nvPicPr>
        <xdr:cNvPr id="183" name="Graphic 182" descr="Moon with solid fill">
          <a:hlinkClick xmlns:r="http://schemas.openxmlformats.org/officeDocument/2006/relationships" r:id="rId38"/>
          <a:extLst>
            <a:ext uri="{FF2B5EF4-FFF2-40B4-BE49-F238E27FC236}">
              <a16:creationId xmlns:a16="http://schemas.microsoft.com/office/drawing/2014/main" id="{6A2C457D-1F58-82F4-254F-35F314B9E93B}"/>
            </a:ext>
          </a:extLst>
        </xdr:cNvPr>
        <xdr:cNvPicPr>
          <a:picLocks noChangeAspect="1"/>
        </xdr:cNvPicPr>
      </xdr:nvPicPr>
      <xdr:blipFill>
        <a:blip xmlns:r="http://schemas.openxmlformats.org/officeDocument/2006/relationships" r:embed="rId39">
          <a:extLst>
            <a:ext uri="{96DAC541-7B7A-43D3-8B79-37D633B846F1}">
              <asvg:svgBlip xmlns:asvg="http://schemas.microsoft.com/office/drawing/2016/SVG/main" r:embed="rId40"/>
            </a:ext>
          </a:extLst>
        </a:blip>
        <a:stretch>
          <a:fillRect/>
        </a:stretch>
      </xdr:blipFill>
      <xdr:spPr>
        <a:xfrm>
          <a:off x="13228320" y="182880"/>
          <a:ext cx="274320" cy="274320"/>
        </a:xfrm>
        <a:prstGeom prst="rect">
          <a:avLst/>
        </a:prstGeom>
      </xdr:spPr>
    </xdr:pic>
    <xdr:clientData/>
  </xdr:twoCellAnchor>
  <xdr:twoCellAnchor>
    <xdr:from>
      <xdr:col>22</xdr:col>
      <xdr:colOff>607200</xdr:colOff>
      <xdr:row>1</xdr:row>
      <xdr:rowOff>0</xdr:rowOff>
    </xdr:from>
    <xdr:to>
      <xdr:col>23</xdr:col>
      <xdr:colOff>271920</xdr:colOff>
      <xdr:row>2</xdr:row>
      <xdr:rowOff>91440</xdr:rowOff>
    </xdr:to>
    <xdr:pic>
      <xdr:nvPicPr>
        <xdr:cNvPr id="184" name="Graphic 183" descr="Sun with solid fill">
          <a:extLst>
            <a:ext uri="{FF2B5EF4-FFF2-40B4-BE49-F238E27FC236}">
              <a16:creationId xmlns:a16="http://schemas.microsoft.com/office/drawing/2014/main" id="{B3C7E8A6-651F-954A-104F-27DFD360E110}"/>
            </a:ext>
          </a:extLst>
        </xdr:cNvPr>
        <xdr:cNvPicPr>
          <a:picLocks noChangeAspect="1"/>
        </xdr:cNvPicPr>
      </xdr:nvPicPr>
      <xdr:blipFill>
        <a:blip xmlns:r="http://schemas.openxmlformats.org/officeDocument/2006/relationships" r:embed="rId41">
          <a:extLst>
            <a:ext uri="{96DAC541-7B7A-43D3-8B79-37D633B846F1}">
              <asvg:svgBlip xmlns:asvg="http://schemas.microsoft.com/office/drawing/2016/SVG/main" r:embed="rId42"/>
            </a:ext>
          </a:extLst>
        </a:blip>
        <a:stretch>
          <a:fillRect/>
        </a:stretch>
      </xdr:blipFill>
      <xdr:spPr>
        <a:xfrm>
          <a:off x="14018400" y="182880"/>
          <a:ext cx="274320" cy="2743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190500</xdr:colOff>
      <xdr:row>1</xdr:row>
      <xdr:rowOff>45720</xdr:rowOff>
    </xdr:from>
    <xdr:to>
      <xdr:col>21</xdr:col>
      <xdr:colOff>38100</xdr:colOff>
      <xdr:row>41</xdr:row>
      <xdr:rowOff>45720</xdr:rowOff>
    </xdr:to>
    <xdr:sp macro="" textlink="">
      <xdr:nvSpPr>
        <xdr:cNvPr id="2" name="Rectangle: Rounded Corners 1">
          <a:extLst>
            <a:ext uri="{FF2B5EF4-FFF2-40B4-BE49-F238E27FC236}">
              <a16:creationId xmlns:a16="http://schemas.microsoft.com/office/drawing/2014/main" id="{94B5FFD5-50CD-4C4A-A7C3-D065269CC5D8}"/>
            </a:ext>
          </a:extLst>
        </xdr:cNvPr>
        <xdr:cNvSpPr/>
      </xdr:nvSpPr>
      <xdr:spPr>
        <a:xfrm>
          <a:off x="1409700" y="228600"/>
          <a:ext cx="11430000" cy="7315200"/>
        </a:xfrm>
        <a:prstGeom prst="roundRect">
          <a:avLst>
            <a:gd name="adj" fmla="val 4725"/>
          </a:avLst>
        </a:prstGeom>
        <a:gradFill flip="none" rotWithShape="1">
          <a:gsLst>
            <a:gs pos="0">
              <a:srgbClr val="E3F0F9"/>
            </a:gs>
            <a:gs pos="98000">
              <a:srgbClr val="DEECF5"/>
            </a:gs>
          </a:gsLst>
          <a:path path="circle">
            <a:fillToRect r="100000" b="100000"/>
          </a:path>
          <a:tileRect l="-100000" t="-100000"/>
        </a:gradFill>
        <a:ln w="12700">
          <a:solidFill>
            <a:schemeClr val="bg1"/>
          </a:solidFill>
        </a:ln>
        <a:effectLst>
          <a:outerShdw blurRad="698500" dist="127000" dir="2700000" algn="tl" rotWithShape="0">
            <a:schemeClr val="tx2">
              <a:lumMod val="90000"/>
              <a:lumOff val="10000"/>
              <a:alpha val="40000"/>
            </a:scheme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190500</xdr:colOff>
      <xdr:row>1</xdr:row>
      <xdr:rowOff>45720</xdr:rowOff>
    </xdr:from>
    <xdr:to>
      <xdr:col>21</xdr:col>
      <xdr:colOff>38100</xdr:colOff>
      <xdr:row>5</xdr:row>
      <xdr:rowOff>0</xdr:rowOff>
    </xdr:to>
    <xdr:sp macro="" textlink="">
      <xdr:nvSpPr>
        <xdr:cNvPr id="3" name="Freeform: Shape 2">
          <a:extLst>
            <a:ext uri="{FF2B5EF4-FFF2-40B4-BE49-F238E27FC236}">
              <a16:creationId xmlns:a16="http://schemas.microsoft.com/office/drawing/2014/main" id="{DF48B92A-F2AB-4AD5-A052-9300C16B878A}"/>
            </a:ext>
          </a:extLst>
        </xdr:cNvPr>
        <xdr:cNvSpPr/>
      </xdr:nvSpPr>
      <xdr:spPr>
        <a:xfrm>
          <a:off x="1409700" y="228600"/>
          <a:ext cx="11430000" cy="685800"/>
        </a:xfrm>
        <a:custGeom>
          <a:avLst/>
          <a:gdLst>
            <a:gd name="csX0" fmla="*/ 346723 w 11376660"/>
            <a:gd name="csY0" fmla="*/ 0 h 685800"/>
            <a:gd name="csX1" fmla="*/ 11029937 w 11376660"/>
            <a:gd name="csY1" fmla="*/ 0 h 685800"/>
            <a:gd name="csX2" fmla="*/ 11376660 w 11376660"/>
            <a:gd name="csY2" fmla="*/ 346723 h 685800"/>
            <a:gd name="csX3" fmla="*/ 11376660 w 11376660"/>
            <a:gd name="csY3" fmla="*/ 685800 h 685800"/>
            <a:gd name="csX4" fmla="*/ 0 w 11376660"/>
            <a:gd name="csY4" fmla="*/ 685800 h 685800"/>
            <a:gd name="csX5" fmla="*/ 0 w 11376660"/>
            <a:gd name="csY5" fmla="*/ 346723 h 685800"/>
            <a:gd name="csX6" fmla="*/ 346723 w 11376660"/>
            <a:gd name="csY6" fmla="*/ 0 h 685800"/>
          </a:gdLst>
          <a:ahLst/>
          <a:cxnLst>
            <a:cxn ang="0">
              <a:pos x="csX0" y="csY0"/>
            </a:cxn>
            <a:cxn ang="0">
              <a:pos x="csX1" y="csY1"/>
            </a:cxn>
            <a:cxn ang="0">
              <a:pos x="csX2" y="csY2"/>
            </a:cxn>
            <a:cxn ang="0">
              <a:pos x="csX3" y="csY3"/>
            </a:cxn>
            <a:cxn ang="0">
              <a:pos x="csX4" y="csY4"/>
            </a:cxn>
            <a:cxn ang="0">
              <a:pos x="csX5" y="csY5"/>
            </a:cxn>
            <a:cxn ang="0">
              <a:pos x="csX6" y="csY6"/>
            </a:cxn>
          </a:cxnLst>
          <a:rect l="l" t="t" r="r" b="b"/>
          <a:pathLst>
            <a:path w="11376660" h="685800">
              <a:moveTo>
                <a:pt x="346723" y="0"/>
              </a:moveTo>
              <a:lnTo>
                <a:pt x="11029937" y="0"/>
              </a:lnTo>
              <a:cubicBezTo>
                <a:pt x="11221427" y="0"/>
                <a:pt x="11376660" y="155233"/>
                <a:pt x="11376660" y="346723"/>
              </a:cubicBezTo>
              <a:lnTo>
                <a:pt x="11376660" y="685800"/>
              </a:lnTo>
              <a:lnTo>
                <a:pt x="0" y="685800"/>
              </a:lnTo>
              <a:lnTo>
                <a:pt x="0" y="346723"/>
              </a:lnTo>
              <a:cubicBezTo>
                <a:pt x="0" y="155233"/>
                <a:pt x="155233" y="0"/>
                <a:pt x="346723" y="0"/>
              </a:cubicBezTo>
              <a:close/>
            </a:path>
          </a:pathLst>
        </a:custGeom>
        <a:solidFill>
          <a:srgbClr val="FCFDF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indent="0" algn="l" defTabSz="914400" rtl="0" eaLnBrk="1" latinLnBrk="0" hangingPunct="1">
            <a:defRPr sz="1100" kern="1200">
              <a:solidFill>
                <a:schemeClr val="lt1"/>
              </a:solidFill>
              <a:latin typeface="+mn-lt"/>
              <a:ea typeface="+mn-ea"/>
              <a:cs typeface="+mn-cs"/>
            </a:defRPr>
          </a:lvl1pPr>
          <a:lvl2pPr marL="457200" indent="0" algn="l" defTabSz="914400" rtl="0" eaLnBrk="1" latinLnBrk="0" hangingPunct="1">
            <a:defRPr sz="1100" kern="1200">
              <a:solidFill>
                <a:schemeClr val="lt1"/>
              </a:solidFill>
              <a:latin typeface="+mn-lt"/>
              <a:ea typeface="+mn-ea"/>
              <a:cs typeface="+mn-cs"/>
            </a:defRPr>
          </a:lvl2pPr>
          <a:lvl3pPr marL="914400" indent="0" algn="l" defTabSz="914400" rtl="0" eaLnBrk="1" latinLnBrk="0" hangingPunct="1">
            <a:defRPr sz="1100" kern="1200">
              <a:solidFill>
                <a:schemeClr val="lt1"/>
              </a:solidFill>
              <a:latin typeface="+mn-lt"/>
              <a:ea typeface="+mn-ea"/>
              <a:cs typeface="+mn-cs"/>
            </a:defRPr>
          </a:lvl3pPr>
          <a:lvl4pPr marL="1371600" indent="0" algn="l" defTabSz="914400" rtl="0" eaLnBrk="1" latinLnBrk="0" hangingPunct="1">
            <a:defRPr sz="1100" kern="1200">
              <a:solidFill>
                <a:schemeClr val="lt1"/>
              </a:solidFill>
              <a:latin typeface="+mn-lt"/>
              <a:ea typeface="+mn-ea"/>
              <a:cs typeface="+mn-cs"/>
            </a:defRPr>
          </a:lvl4pPr>
          <a:lvl5pPr marL="1828800" indent="0" algn="l" defTabSz="914400" rtl="0" eaLnBrk="1" latinLnBrk="0" hangingPunct="1">
            <a:defRPr sz="1100" kern="1200">
              <a:solidFill>
                <a:schemeClr val="lt1"/>
              </a:solidFill>
              <a:latin typeface="+mn-lt"/>
              <a:ea typeface="+mn-ea"/>
              <a:cs typeface="+mn-cs"/>
            </a:defRPr>
          </a:lvl5pPr>
          <a:lvl6pPr marL="2286000" indent="0" algn="l" defTabSz="914400" rtl="0" eaLnBrk="1" latinLnBrk="0" hangingPunct="1">
            <a:defRPr sz="1100" kern="1200">
              <a:solidFill>
                <a:schemeClr val="lt1"/>
              </a:solidFill>
              <a:latin typeface="+mn-lt"/>
              <a:ea typeface="+mn-ea"/>
              <a:cs typeface="+mn-cs"/>
            </a:defRPr>
          </a:lvl6pPr>
          <a:lvl7pPr marL="2743200" indent="0" algn="l" defTabSz="914400" rtl="0" eaLnBrk="1" latinLnBrk="0" hangingPunct="1">
            <a:defRPr sz="1100" kern="1200">
              <a:solidFill>
                <a:schemeClr val="lt1"/>
              </a:solidFill>
              <a:latin typeface="+mn-lt"/>
              <a:ea typeface="+mn-ea"/>
              <a:cs typeface="+mn-cs"/>
            </a:defRPr>
          </a:lvl7pPr>
          <a:lvl8pPr marL="3200400" indent="0" algn="l" defTabSz="914400" rtl="0" eaLnBrk="1" latinLnBrk="0" hangingPunct="1">
            <a:defRPr sz="1100" kern="1200">
              <a:solidFill>
                <a:schemeClr val="lt1"/>
              </a:solidFill>
              <a:latin typeface="+mn-lt"/>
              <a:ea typeface="+mn-ea"/>
              <a:cs typeface="+mn-cs"/>
            </a:defRPr>
          </a:lvl8pPr>
          <a:lvl9pPr marL="3657600" indent="0" algn="l" defTabSz="914400" rtl="0" eaLnBrk="1" latinLnBrk="0" hangingPunct="1">
            <a:defRPr sz="11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491490</xdr:colOff>
      <xdr:row>6</xdr:row>
      <xdr:rowOff>106680</xdr:rowOff>
    </xdr:from>
    <xdr:to>
      <xdr:col>7</xdr:col>
      <xdr:colOff>186690</xdr:colOff>
      <xdr:row>29</xdr:row>
      <xdr:rowOff>106680</xdr:rowOff>
    </xdr:to>
    <xdr:sp macro="" textlink="">
      <xdr:nvSpPr>
        <xdr:cNvPr id="4" name="Rectangle: Rounded Corners 3">
          <a:extLst>
            <a:ext uri="{FF2B5EF4-FFF2-40B4-BE49-F238E27FC236}">
              <a16:creationId xmlns:a16="http://schemas.microsoft.com/office/drawing/2014/main" id="{E140ECDE-05D2-42A8-BD87-B33DDDC4EFDC}"/>
            </a:ext>
          </a:extLst>
        </xdr:cNvPr>
        <xdr:cNvSpPr/>
      </xdr:nvSpPr>
      <xdr:spPr>
        <a:xfrm>
          <a:off x="1710690" y="1203960"/>
          <a:ext cx="2743200" cy="4206240"/>
        </a:xfrm>
        <a:prstGeom prst="roundRect">
          <a:avLst>
            <a:gd name="adj" fmla="val 9762"/>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7</xdr:col>
      <xdr:colOff>468630</xdr:colOff>
      <xdr:row>21</xdr:row>
      <xdr:rowOff>60960</xdr:rowOff>
    </xdr:from>
    <xdr:to>
      <xdr:col>20</xdr:col>
      <xdr:colOff>316230</xdr:colOff>
      <xdr:row>40</xdr:row>
      <xdr:rowOff>15240</xdr:rowOff>
    </xdr:to>
    <xdr:sp macro="" textlink="">
      <xdr:nvSpPr>
        <xdr:cNvPr id="5" name="Rectangle: Rounded Corners 4">
          <a:extLst>
            <a:ext uri="{FF2B5EF4-FFF2-40B4-BE49-F238E27FC236}">
              <a16:creationId xmlns:a16="http://schemas.microsoft.com/office/drawing/2014/main" id="{F1244737-306C-4BDE-9A61-BC13DC24A4AD}"/>
            </a:ext>
          </a:extLst>
        </xdr:cNvPr>
        <xdr:cNvSpPr/>
      </xdr:nvSpPr>
      <xdr:spPr>
        <a:xfrm>
          <a:off x="4735830" y="3901440"/>
          <a:ext cx="7772400" cy="3429000"/>
        </a:xfrm>
        <a:prstGeom prst="roundRect">
          <a:avLst>
            <a:gd name="adj" fmla="val 7923"/>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7</xdr:col>
      <xdr:colOff>468630</xdr:colOff>
      <xdr:row>6</xdr:row>
      <xdr:rowOff>106680</xdr:rowOff>
    </xdr:from>
    <xdr:to>
      <xdr:col>20</xdr:col>
      <xdr:colOff>316230</xdr:colOff>
      <xdr:row>19</xdr:row>
      <xdr:rowOff>152400</xdr:rowOff>
    </xdr:to>
    <xdr:sp macro="" textlink="">
      <xdr:nvSpPr>
        <xdr:cNvPr id="6" name="Rectangle: Rounded Corners 5">
          <a:extLst>
            <a:ext uri="{FF2B5EF4-FFF2-40B4-BE49-F238E27FC236}">
              <a16:creationId xmlns:a16="http://schemas.microsoft.com/office/drawing/2014/main" id="{F8A799BA-4BF7-49F8-868F-65EF21D4AD22}"/>
            </a:ext>
          </a:extLst>
        </xdr:cNvPr>
        <xdr:cNvSpPr/>
      </xdr:nvSpPr>
      <xdr:spPr>
        <a:xfrm>
          <a:off x="4735830" y="1203960"/>
          <a:ext cx="7772400" cy="2423160"/>
        </a:xfrm>
        <a:prstGeom prst="roundRect">
          <a:avLst>
            <a:gd name="adj" fmla="val 12458"/>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474345</xdr:colOff>
      <xdr:row>31</xdr:row>
      <xdr:rowOff>60960</xdr:rowOff>
    </xdr:from>
    <xdr:to>
      <xdr:col>7</xdr:col>
      <xdr:colOff>173355</xdr:colOff>
      <xdr:row>40</xdr:row>
      <xdr:rowOff>15240</xdr:rowOff>
    </xdr:to>
    <xdr:sp macro="" textlink="">
      <xdr:nvSpPr>
        <xdr:cNvPr id="9" name="Rectangle: Rounded Corners 8">
          <a:extLst>
            <a:ext uri="{FF2B5EF4-FFF2-40B4-BE49-F238E27FC236}">
              <a16:creationId xmlns:a16="http://schemas.microsoft.com/office/drawing/2014/main" id="{94028AB3-0F51-4F37-98E8-0F6EA238EB07}"/>
            </a:ext>
          </a:extLst>
        </xdr:cNvPr>
        <xdr:cNvSpPr/>
      </xdr:nvSpPr>
      <xdr:spPr>
        <a:xfrm>
          <a:off x="1693545" y="5730240"/>
          <a:ext cx="2747010" cy="1600200"/>
        </a:xfrm>
        <a:prstGeom prst="roundRect">
          <a:avLst>
            <a:gd name="adj" fmla="val 14041"/>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491490</xdr:colOff>
      <xdr:row>6</xdr:row>
      <xdr:rowOff>106680</xdr:rowOff>
    </xdr:from>
    <xdr:to>
      <xdr:col>7</xdr:col>
      <xdr:colOff>186690</xdr:colOff>
      <xdr:row>18</xdr:row>
      <xdr:rowOff>106680</xdr:rowOff>
    </xdr:to>
    <xdr:sp macro="" textlink="">
      <xdr:nvSpPr>
        <xdr:cNvPr id="11" name="Rectangle: Rounded Corners 10">
          <a:extLst>
            <a:ext uri="{FF2B5EF4-FFF2-40B4-BE49-F238E27FC236}">
              <a16:creationId xmlns:a16="http://schemas.microsoft.com/office/drawing/2014/main" id="{39B276A1-5E82-4C58-BCA5-C668FD79099D}"/>
            </a:ext>
          </a:extLst>
        </xdr:cNvPr>
        <xdr:cNvSpPr/>
      </xdr:nvSpPr>
      <xdr:spPr>
        <a:xfrm>
          <a:off x="1710690" y="1203960"/>
          <a:ext cx="2743200" cy="2194560"/>
        </a:xfrm>
        <a:prstGeom prst="roundRect">
          <a:avLst>
            <a:gd name="adj" fmla="val 12153"/>
          </a:avLst>
        </a:prstGeom>
        <a:gradFill flip="none" rotWithShape="1">
          <a:gsLst>
            <a:gs pos="0">
              <a:srgbClr val="004679"/>
            </a:gs>
            <a:gs pos="100000">
              <a:srgbClr val="181C3B"/>
            </a:gs>
          </a:gsLst>
          <a:path path="circle">
            <a:fillToRect l="50000" t="-80000" r="50000" b="180000"/>
          </a:path>
          <a:tileRect/>
        </a:gradFill>
        <a:ln>
          <a:noFill/>
        </a:ln>
        <a:effectLst>
          <a:outerShdw blurRad="127000" dist="127000" dir="5400000" sx="102000" sy="102000" algn="t" rotWithShape="0">
            <a:srgbClr val="3D506B">
              <a:alpha val="3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247650</xdr:colOff>
      <xdr:row>11</xdr:row>
      <xdr:rowOff>144566</xdr:rowOff>
    </xdr:from>
    <xdr:to>
      <xdr:col>7</xdr:col>
      <xdr:colOff>416379</xdr:colOff>
      <xdr:row>19</xdr:row>
      <xdr:rowOff>60746</xdr:rowOff>
    </xdr:to>
    <xdr:graphicFrame macro="">
      <xdr:nvGraphicFramePr>
        <xdr:cNvPr id="12" name="Chart 11">
          <a:extLst>
            <a:ext uri="{FF2B5EF4-FFF2-40B4-BE49-F238E27FC236}">
              <a16:creationId xmlns:a16="http://schemas.microsoft.com/office/drawing/2014/main" id="{369E25F8-440B-4369-91D2-E1FEFDA3CE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252608</xdr:colOff>
      <xdr:row>7</xdr:row>
      <xdr:rowOff>106057</xdr:rowOff>
    </xdr:from>
    <xdr:to>
      <xdr:col>6</xdr:col>
      <xdr:colOff>588530</xdr:colOff>
      <xdr:row>9</xdr:row>
      <xdr:rowOff>81566</xdr:rowOff>
    </xdr:to>
    <xdr:grpSp>
      <xdr:nvGrpSpPr>
        <xdr:cNvPr id="13" name="Group 12">
          <a:extLst>
            <a:ext uri="{FF2B5EF4-FFF2-40B4-BE49-F238E27FC236}">
              <a16:creationId xmlns:a16="http://schemas.microsoft.com/office/drawing/2014/main" id="{D9DCD83B-C38F-464C-924D-EA50DB071F24}"/>
            </a:ext>
          </a:extLst>
        </xdr:cNvPr>
        <xdr:cNvGrpSpPr/>
      </xdr:nvGrpSpPr>
      <xdr:grpSpPr>
        <a:xfrm>
          <a:off x="3795908" y="1439557"/>
          <a:ext cx="335922" cy="356509"/>
          <a:chOff x="8070843" y="2683351"/>
          <a:chExt cx="238257" cy="242052"/>
        </a:xfrm>
        <a:effectLst>
          <a:outerShdw blurRad="50800" dist="38100" dir="2700000" algn="tl" rotWithShape="0">
            <a:prstClr val="black">
              <a:alpha val="40000"/>
            </a:prstClr>
          </a:outerShdw>
        </a:effectLst>
      </xdr:grpSpPr>
      <xdr:sp macro="" textlink="">
        <xdr:nvSpPr>
          <xdr:cNvPr id="14" name="Rectangle: Rounded Corners 13">
            <a:extLst>
              <a:ext uri="{FF2B5EF4-FFF2-40B4-BE49-F238E27FC236}">
                <a16:creationId xmlns:a16="http://schemas.microsoft.com/office/drawing/2014/main" id="{26AC2F63-17A4-11DC-5AF9-72AA38EBCB94}"/>
              </a:ext>
            </a:extLst>
          </xdr:cNvPr>
          <xdr:cNvSpPr/>
        </xdr:nvSpPr>
        <xdr:spPr>
          <a:xfrm>
            <a:off x="8070843" y="2683351"/>
            <a:ext cx="238257" cy="216598"/>
          </a:xfrm>
          <a:prstGeom prst="roundRect">
            <a:avLst>
              <a:gd name="adj" fmla="val 32193"/>
            </a:avLst>
          </a:prstGeom>
          <a:solidFill>
            <a:srgbClr val="BF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pic>
        <xdr:nvPicPr>
          <xdr:cNvPr id="15" name="Graphic 4" descr="User Crown Male outline">
            <a:extLst>
              <a:ext uri="{FF2B5EF4-FFF2-40B4-BE49-F238E27FC236}">
                <a16:creationId xmlns:a16="http://schemas.microsoft.com/office/drawing/2014/main" id="{B076CF8E-C106-962F-0D63-450C9AEADB8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086867" y="2719193"/>
            <a:ext cx="206209" cy="206210"/>
          </a:xfrm>
          <a:prstGeom prst="rect">
            <a:avLst/>
          </a:prstGeom>
        </xdr:spPr>
      </xdr:pic>
    </xdr:grpSp>
    <xdr:clientData/>
  </xdr:twoCellAnchor>
  <xdr:twoCellAnchor>
    <xdr:from>
      <xdr:col>3</xdr:col>
      <xdr:colOff>89808</xdr:colOff>
      <xdr:row>9</xdr:row>
      <xdr:rowOff>105482</xdr:rowOff>
    </xdr:from>
    <xdr:to>
      <xdr:col>3</xdr:col>
      <xdr:colOff>433774</xdr:colOff>
      <xdr:row>10</xdr:row>
      <xdr:rowOff>123249</xdr:rowOff>
    </xdr:to>
    <xdr:grpSp>
      <xdr:nvGrpSpPr>
        <xdr:cNvPr id="16" name="Group 15">
          <a:extLst>
            <a:ext uri="{FF2B5EF4-FFF2-40B4-BE49-F238E27FC236}">
              <a16:creationId xmlns:a16="http://schemas.microsoft.com/office/drawing/2014/main" id="{840F74BC-41F2-4DA5-89DC-CFAC7D95CCF9}"/>
            </a:ext>
          </a:extLst>
        </xdr:cNvPr>
        <xdr:cNvGrpSpPr/>
      </xdr:nvGrpSpPr>
      <xdr:grpSpPr>
        <a:xfrm>
          <a:off x="1861458" y="1819982"/>
          <a:ext cx="343966" cy="208267"/>
          <a:chOff x="7172325" y="2779395"/>
          <a:chExt cx="228600" cy="133350"/>
        </a:xfrm>
        <a:effectLst>
          <a:outerShdw blurRad="50800" dist="38100" dir="2700000" algn="tl" rotWithShape="0">
            <a:prstClr val="black">
              <a:alpha val="40000"/>
            </a:prstClr>
          </a:outerShdw>
        </a:effectLst>
      </xdr:grpSpPr>
      <xdr:sp macro="" textlink="">
        <xdr:nvSpPr>
          <xdr:cNvPr id="17" name="Rectangle: Rounded Corners 16">
            <a:extLst>
              <a:ext uri="{FF2B5EF4-FFF2-40B4-BE49-F238E27FC236}">
                <a16:creationId xmlns:a16="http://schemas.microsoft.com/office/drawing/2014/main" id="{527CF35B-8B72-95EE-4AB5-D6F0E895D9A2}"/>
              </a:ext>
            </a:extLst>
          </xdr:cNvPr>
          <xdr:cNvSpPr/>
        </xdr:nvSpPr>
        <xdr:spPr>
          <a:xfrm>
            <a:off x="7172325" y="2779395"/>
            <a:ext cx="228600" cy="133350"/>
          </a:xfrm>
          <a:prstGeom prst="roundRect">
            <a:avLst>
              <a:gd name="adj" fmla="val 10952"/>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8" name="Rectangle 17">
            <a:extLst>
              <a:ext uri="{FF2B5EF4-FFF2-40B4-BE49-F238E27FC236}">
                <a16:creationId xmlns:a16="http://schemas.microsoft.com/office/drawing/2014/main" id="{352E870E-B4E8-25EF-46EF-E7401C953F04}"/>
              </a:ext>
            </a:extLst>
          </xdr:cNvPr>
          <xdr:cNvSpPr/>
        </xdr:nvSpPr>
        <xdr:spPr>
          <a:xfrm>
            <a:off x="7172325" y="2802282"/>
            <a:ext cx="228600" cy="27432"/>
          </a:xfrm>
          <a:prstGeom prst="rect">
            <a:avLst/>
          </a:prstGeom>
          <a:solidFill>
            <a:srgbClr val="01010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9" name="Rectangle 18">
            <a:extLst>
              <a:ext uri="{FF2B5EF4-FFF2-40B4-BE49-F238E27FC236}">
                <a16:creationId xmlns:a16="http://schemas.microsoft.com/office/drawing/2014/main" id="{16B0B255-C5C9-A7D0-13D8-9DF0A2A3A7E1}"/>
              </a:ext>
            </a:extLst>
          </xdr:cNvPr>
          <xdr:cNvSpPr/>
        </xdr:nvSpPr>
        <xdr:spPr>
          <a:xfrm>
            <a:off x="7197090" y="2877075"/>
            <a:ext cx="91440"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0" name="Rectangle 19">
            <a:extLst>
              <a:ext uri="{FF2B5EF4-FFF2-40B4-BE49-F238E27FC236}">
                <a16:creationId xmlns:a16="http://schemas.microsoft.com/office/drawing/2014/main" id="{AA6E0C34-E532-2471-2874-A1B51ADDA452}"/>
              </a:ext>
            </a:extLst>
          </xdr:cNvPr>
          <xdr:cNvSpPr/>
        </xdr:nvSpPr>
        <xdr:spPr>
          <a:xfrm>
            <a:off x="7197090" y="2855977"/>
            <a:ext cx="54864"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1" name="Rectangle 20">
            <a:extLst>
              <a:ext uri="{FF2B5EF4-FFF2-40B4-BE49-F238E27FC236}">
                <a16:creationId xmlns:a16="http://schemas.microsoft.com/office/drawing/2014/main" id="{573BADE4-DCA9-4566-75FD-AC2E755F01F2}"/>
              </a:ext>
            </a:extLst>
          </xdr:cNvPr>
          <xdr:cNvSpPr/>
        </xdr:nvSpPr>
        <xdr:spPr>
          <a:xfrm>
            <a:off x="7261098" y="2855977"/>
            <a:ext cx="27432"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2" name="Rectangle: Rounded Corners 21">
            <a:extLst>
              <a:ext uri="{FF2B5EF4-FFF2-40B4-BE49-F238E27FC236}">
                <a16:creationId xmlns:a16="http://schemas.microsoft.com/office/drawing/2014/main" id="{66CC29BD-96CB-D4CF-5355-FCE9A0A01D68}"/>
              </a:ext>
            </a:extLst>
          </xdr:cNvPr>
          <xdr:cNvSpPr/>
        </xdr:nvSpPr>
        <xdr:spPr>
          <a:xfrm>
            <a:off x="7330249" y="2849643"/>
            <a:ext cx="45720" cy="27432"/>
          </a:xfrm>
          <a:prstGeom prst="roundRect">
            <a:avLst>
              <a:gd name="adj" fmla="val 16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3" name="Rectangle 22">
            <a:extLst>
              <a:ext uri="{FF2B5EF4-FFF2-40B4-BE49-F238E27FC236}">
                <a16:creationId xmlns:a16="http://schemas.microsoft.com/office/drawing/2014/main" id="{E4128BA3-F23A-424D-6EF8-C0D9F0EED4C0}"/>
              </a:ext>
            </a:extLst>
          </xdr:cNvPr>
          <xdr:cNvSpPr/>
        </xdr:nvSpPr>
        <xdr:spPr>
          <a:xfrm rot="5400000">
            <a:off x="7325677" y="2858787"/>
            <a:ext cx="45720" cy="9144"/>
          </a:xfrm>
          <a:prstGeom prst="rect">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grpSp>
    <xdr:clientData/>
  </xdr:twoCellAnchor>
  <xdr:twoCellAnchor>
    <xdr:from>
      <xdr:col>3</xdr:col>
      <xdr:colOff>493668</xdr:colOff>
      <xdr:row>9</xdr:row>
      <xdr:rowOff>106982</xdr:rowOff>
    </xdr:from>
    <xdr:to>
      <xdr:col>6</xdr:col>
      <xdr:colOff>229508</xdr:colOff>
      <xdr:row>10</xdr:row>
      <xdr:rowOff>170323</xdr:rowOff>
    </xdr:to>
    <xdr:sp macro="" textlink="">
      <xdr:nvSpPr>
        <xdr:cNvPr id="24" name="TextBox 19">
          <a:extLst>
            <a:ext uri="{FF2B5EF4-FFF2-40B4-BE49-F238E27FC236}">
              <a16:creationId xmlns:a16="http://schemas.microsoft.com/office/drawing/2014/main" id="{C1F0ECD1-7CA3-49F5-A2D8-833BE4614B44}"/>
            </a:ext>
          </a:extLst>
        </xdr:cNvPr>
        <xdr:cNvSpPr txBox="1"/>
      </xdr:nvSpPr>
      <xdr:spPr>
        <a:xfrm>
          <a:off x="2322468" y="1752902"/>
          <a:ext cx="1564640" cy="24622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sz="1000" b="1">
              <a:solidFill>
                <a:schemeClr val="bg1"/>
              </a:solidFill>
            </a:rPr>
            <a:t>**** **** **** ****</a:t>
          </a:r>
          <a:endParaRPr lang="ru-RU" sz="1000" b="1">
            <a:solidFill>
              <a:schemeClr val="bg1"/>
            </a:solidFill>
          </a:endParaRPr>
        </a:p>
      </xdr:txBody>
    </xdr:sp>
    <xdr:clientData/>
  </xdr:twoCellAnchor>
  <xdr:twoCellAnchor>
    <xdr:from>
      <xdr:col>2</xdr:col>
      <xdr:colOff>554628</xdr:colOff>
      <xdr:row>11</xdr:row>
      <xdr:rowOff>114300</xdr:rowOff>
    </xdr:from>
    <xdr:to>
      <xdr:col>5</xdr:col>
      <xdr:colOff>290468</xdr:colOff>
      <xdr:row>13</xdr:row>
      <xdr:rowOff>122617</xdr:rowOff>
    </xdr:to>
    <xdr:sp macro="" textlink="Processing!C14">
      <xdr:nvSpPr>
        <xdr:cNvPr id="25" name="TextBox 20">
          <a:extLst>
            <a:ext uri="{FF2B5EF4-FFF2-40B4-BE49-F238E27FC236}">
              <a16:creationId xmlns:a16="http://schemas.microsoft.com/office/drawing/2014/main" id="{2CEAB824-3BD1-4D6C-A472-99F5DD851A0C}"/>
            </a:ext>
          </a:extLst>
        </xdr:cNvPr>
        <xdr:cNvSpPr txBox="1"/>
      </xdr:nvSpPr>
      <xdr:spPr>
        <a:xfrm>
          <a:off x="1773828" y="2125980"/>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9D240E-20A5-43E1-BC99-314F3E19AAA6}" type="TxLink">
            <a:rPr lang="en-US" sz="1800" b="1" i="0" u="none" strike="noStrike" kern="1200">
              <a:solidFill>
                <a:schemeClr val="bg1"/>
              </a:solidFill>
              <a:latin typeface="+mn-lt"/>
              <a:ea typeface="+mn-ea"/>
              <a:cs typeface="+mn-cs"/>
            </a:rPr>
            <a:pPr marL="0" indent="0" algn="l" defTabSz="914400" rtl="0" eaLnBrk="1" latinLnBrk="0" hangingPunct="1"/>
            <a:t> $29,728 </a:t>
          </a:fld>
          <a:endParaRPr lang="ru-RU" sz="1800" b="1" kern="1200">
            <a:solidFill>
              <a:schemeClr val="bg1"/>
            </a:solidFill>
            <a:latin typeface="+mn-lt"/>
            <a:ea typeface="+mn-ea"/>
            <a:cs typeface="+mn-cs"/>
          </a:endParaRPr>
        </a:p>
      </xdr:txBody>
    </xdr:sp>
    <xdr:clientData/>
  </xdr:twoCellAnchor>
  <xdr:twoCellAnchor>
    <xdr:from>
      <xdr:col>3</xdr:col>
      <xdr:colOff>24203</xdr:colOff>
      <xdr:row>13</xdr:row>
      <xdr:rowOff>64498</xdr:rowOff>
    </xdr:from>
    <xdr:to>
      <xdr:col>4</xdr:col>
      <xdr:colOff>432708</xdr:colOff>
      <xdr:row>14</xdr:row>
      <xdr:rowOff>130490</xdr:rowOff>
    </xdr:to>
    <xdr:sp macro="" textlink="">
      <xdr:nvSpPr>
        <xdr:cNvPr id="26" name="TextBox 21">
          <a:extLst>
            <a:ext uri="{FF2B5EF4-FFF2-40B4-BE49-F238E27FC236}">
              <a16:creationId xmlns:a16="http://schemas.microsoft.com/office/drawing/2014/main" id="{723390D2-7B72-4EFF-90CF-ADD6ABFC7207}"/>
            </a:ext>
          </a:extLst>
        </xdr:cNvPr>
        <xdr:cNvSpPr txBox="1"/>
      </xdr:nvSpPr>
      <xdr:spPr>
        <a:xfrm>
          <a:off x="1853003" y="2441938"/>
          <a:ext cx="1018105" cy="24887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00" b="1">
              <a:solidFill>
                <a:srgbClr val="BFDBFF"/>
              </a:solidFill>
            </a:rPr>
            <a:t>Total Flow</a:t>
          </a:r>
          <a:endParaRPr lang="ru-RU" sz="1000" b="1">
            <a:solidFill>
              <a:srgbClr val="BFDBFF"/>
            </a:solidFill>
          </a:endParaRPr>
        </a:p>
      </xdr:txBody>
    </xdr:sp>
    <xdr:clientData/>
  </xdr:twoCellAnchor>
  <xdr:twoCellAnchor>
    <xdr:from>
      <xdr:col>3</xdr:col>
      <xdr:colOff>24203</xdr:colOff>
      <xdr:row>16</xdr:row>
      <xdr:rowOff>149512</xdr:rowOff>
    </xdr:from>
    <xdr:to>
      <xdr:col>4</xdr:col>
      <xdr:colOff>364128</xdr:colOff>
      <xdr:row>18</xdr:row>
      <xdr:rowOff>32603</xdr:rowOff>
    </xdr:to>
    <xdr:sp macro="" textlink="Processing!G14">
      <xdr:nvSpPr>
        <xdr:cNvPr id="27" name="TextBox 22">
          <a:extLst>
            <a:ext uri="{FF2B5EF4-FFF2-40B4-BE49-F238E27FC236}">
              <a16:creationId xmlns:a16="http://schemas.microsoft.com/office/drawing/2014/main" id="{F0927D34-A6DA-40DC-9B6E-5B34CB97182B}"/>
            </a:ext>
          </a:extLst>
        </xdr:cNvPr>
        <xdr:cNvSpPr txBox="1"/>
      </xdr:nvSpPr>
      <xdr:spPr>
        <a:xfrm>
          <a:off x="1853003" y="3075592"/>
          <a:ext cx="949525" cy="24885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8D737644-2AA2-4A58-85E7-2AB050D3EA78}" type="TxLink">
            <a:rPr lang="en-US" sz="1000" b="1" kern="1200">
              <a:solidFill>
                <a:schemeClr val="bg1"/>
              </a:solidFill>
              <a:latin typeface="+mn-lt"/>
              <a:ea typeface="+mn-ea"/>
              <a:cs typeface="+mn-cs"/>
            </a:rPr>
            <a:pPr marL="0" indent="0" algn="l" defTabSz="914400" rtl="0" eaLnBrk="1" latinLnBrk="0" hangingPunct="1"/>
            <a:t>Actual Change</a:t>
          </a:fld>
          <a:endParaRPr lang="ru-RU" sz="1000" b="1" kern="1200">
            <a:solidFill>
              <a:schemeClr val="bg1"/>
            </a:solidFill>
            <a:latin typeface="+mn-lt"/>
            <a:ea typeface="+mn-ea"/>
            <a:cs typeface="+mn-cs"/>
          </a:endParaRPr>
        </a:p>
      </xdr:txBody>
    </xdr:sp>
    <xdr:clientData/>
  </xdr:twoCellAnchor>
  <xdr:twoCellAnchor>
    <xdr:from>
      <xdr:col>3</xdr:col>
      <xdr:colOff>5988</xdr:colOff>
      <xdr:row>7</xdr:row>
      <xdr:rowOff>30266</xdr:rowOff>
    </xdr:from>
    <xdr:to>
      <xdr:col>4</xdr:col>
      <xdr:colOff>242208</xdr:colOff>
      <xdr:row>8</xdr:row>
      <xdr:rowOff>158882</xdr:rowOff>
    </xdr:to>
    <xdr:sp macro="" textlink="">
      <xdr:nvSpPr>
        <xdr:cNvPr id="28" name="TextBox 24">
          <a:extLst>
            <a:ext uri="{FF2B5EF4-FFF2-40B4-BE49-F238E27FC236}">
              <a16:creationId xmlns:a16="http://schemas.microsoft.com/office/drawing/2014/main" id="{C3FD1A85-A3A3-475E-9966-55A44D627A18}"/>
            </a:ext>
          </a:extLst>
        </xdr:cNvPr>
        <xdr:cNvSpPr txBox="1"/>
      </xdr:nvSpPr>
      <xdr:spPr>
        <a:xfrm>
          <a:off x="1834788" y="1310426"/>
          <a:ext cx="8458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chemeClr val="bg1"/>
              </a:solidFill>
            </a:rPr>
            <a:t>Balance</a:t>
          </a:r>
          <a:endParaRPr lang="ru-RU" sz="1000" b="1">
            <a:solidFill>
              <a:schemeClr val="bg1"/>
            </a:solidFill>
          </a:endParaRPr>
        </a:p>
      </xdr:txBody>
    </xdr:sp>
    <xdr:clientData/>
  </xdr:twoCellAnchor>
  <xdr:twoCellAnchor>
    <xdr:from>
      <xdr:col>4</xdr:col>
      <xdr:colOff>97428</xdr:colOff>
      <xdr:row>7</xdr:row>
      <xdr:rowOff>0</xdr:rowOff>
    </xdr:from>
    <xdr:to>
      <xdr:col>6</xdr:col>
      <xdr:colOff>442868</xdr:colOff>
      <xdr:row>9</xdr:row>
      <xdr:rowOff>39672</xdr:rowOff>
    </xdr:to>
    <xdr:sp macro="" textlink="Processing!F15">
      <xdr:nvSpPr>
        <xdr:cNvPr id="29" name="TextBox 20">
          <a:extLst>
            <a:ext uri="{FF2B5EF4-FFF2-40B4-BE49-F238E27FC236}">
              <a16:creationId xmlns:a16="http://schemas.microsoft.com/office/drawing/2014/main" id="{4F7F16D8-BA8E-48C1-B8D1-E0DE539CA985}"/>
            </a:ext>
          </a:extLst>
        </xdr:cNvPr>
        <xdr:cNvSpPr txBox="1"/>
      </xdr:nvSpPr>
      <xdr:spPr>
        <a:xfrm>
          <a:off x="2535828" y="1280160"/>
          <a:ext cx="1564640" cy="40543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06FBA9-18F2-41BC-BEA1-5CC4FB18A1FF}" type="TxLink">
            <a:rPr lang="en-US" sz="2000" b="1" i="0" u="none" strike="noStrike" kern="1200">
              <a:solidFill>
                <a:schemeClr val="bg1"/>
              </a:solidFill>
              <a:latin typeface="+mn-lt"/>
              <a:ea typeface="+mn-ea"/>
              <a:cs typeface="+mn-cs"/>
            </a:rPr>
            <a:pPr marL="0" indent="0" algn="l" defTabSz="914400" rtl="0" eaLnBrk="1" latinLnBrk="0" hangingPunct="1"/>
            <a:t> $3,171 </a:t>
          </a:fld>
          <a:endParaRPr lang="ru-RU" sz="2000" b="1" kern="1200">
            <a:solidFill>
              <a:schemeClr val="bg1"/>
            </a:solidFill>
            <a:latin typeface="+mn-lt"/>
            <a:ea typeface="+mn-ea"/>
            <a:cs typeface="+mn-cs"/>
          </a:endParaRPr>
        </a:p>
      </xdr:txBody>
    </xdr:sp>
    <xdr:clientData/>
  </xdr:twoCellAnchor>
  <xdr:twoCellAnchor>
    <xdr:from>
      <xdr:col>6</xdr:col>
      <xdr:colOff>54809</xdr:colOff>
      <xdr:row>9</xdr:row>
      <xdr:rowOff>98156</xdr:rowOff>
    </xdr:from>
    <xdr:to>
      <xdr:col>7</xdr:col>
      <xdr:colOff>176729</xdr:colOff>
      <xdr:row>13</xdr:row>
      <xdr:rowOff>98156</xdr:rowOff>
    </xdr:to>
    <xdr:graphicFrame macro="">
      <xdr:nvGraphicFramePr>
        <xdr:cNvPr id="30" name="Chart 29">
          <a:extLst>
            <a:ext uri="{FF2B5EF4-FFF2-40B4-BE49-F238E27FC236}">
              <a16:creationId xmlns:a16="http://schemas.microsoft.com/office/drawing/2014/main" id="{6AF08FE7-B213-4550-B117-8C0D0F8A87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199188</xdr:colOff>
      <xdr:row>10</xdr:row>
      <xdr:rowOff>148756</xdr:rowOff>
    </xdr:from>
    <xdr:to>
      <xdr:col>7</xdr:col>
      <xdr:colOff>47590</xdr:colOff>
      <xdr:row>12</xdr:row>
      <xdr:rowOff>47556</xdr:rowOff>
    </xdr:to>
    <xdr:sp macro="" textlink="Processing!E8">
      <xdr:nvSpPr>
        <xdr:cNvPr id="31" name="TextBox 24">
          <a:extLst>
            <a:ext uri="{FF2B5EF4-FFF2-40B4-BE49-F238E27FC236}">
              <a16:creationId xmlns:a16="http://schemas.microsoft.com/office/drawing/2014/main" id="{1A91A086-FCCA-49FC-8629-AF3B4E441AD5}"/>
            </a:ext>
          </a:extLst>
        </xdr:cNvPr>
        <xdr:cNvSpPr txBox="1"/>
      </xdr:nvSpPr>
      <xdr:spPr>
        <a:xfrm>
          <a:off x="3856788" y="1977556"/>
          <a:ext cx="458002"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1B34451-B5B3-4467-AFB8-D3FBD262112F}" type="TxLink">
            <a:rPr lang="en-US" sz="1100" b="0" i="0" u="none" strike="noStrike">
              <a:solidFill>
                <a:srgbClr val="BFDBFF"/>
              </a:solidFill>
              <a:latin typeface="Aptos Narrow"/>
            </a:rPr>
            <a:pPr algn="ctr"/>
            <a:t>18%</a:t>
          </a:fld>
          <a:endParaRPr lang="ru-RU" sz="1100" b="0">
            <a:solidFill>
              <a:srgbClr val="BFDBFF"/>
            </a:solidFill>
          </a:endParaRPr>
        </a:p>
      </xdr:txBody>
    </xdr:sp>
    <xdr:clientData/>
  </xdr:twoCellAnchor>
  <xdr:twoCellAnchor>
    <xdr:from>
      <xdr:col>4</xdr:col>
      <xdr:colOff>443303</xdr:colOff>
      <xdr:row>10</xdr:row>
      <xdr:rowOff>148318</xdr:rowOff>
    </xdr:from>
    <xdr:to>
      <xdr:col>6</xdr:col>
      <xdr:colOff>135528</xdr:colOff>
      <xdr:row>12</xdr:row>
      <xdr:rowOff>47118</xdr:rowOff>
    </xdr:to>
    <xdr:sp macro="" textlink="Processing!D8">
      <xdr:nvSpPr>
        <xdr:cNvPr id="32" name="TextBox 21">
          <a:extLst>
            <a:ext uri="{FF2B5EF4-FFF2-40B4-BE49-F238E27FC236}">
              <a16:creationId xmlns:a16="http://schemas.microsoft.com/office/drawing/2014/main" id="{AB75C016-1C2A-4C4E-8FA0-68655C9A87A3}"/>
            </a:ext>
          </a:extLst>
        </xdr:cNvPr>
        <xdr:cNvSpPr txBox="1"/>
      </xdr:nvSpPr>
      <xdr:spPr>
        <a:xfrm>
          <a:off x="2881703" y="1977118"/>
          <a:ext cx="911425"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98D99B6-61F2-4F2E-9340-124C2D7BEA0E}" type="TxLink">
            <a:rPr lang="en-US" sz="1100" b="0" i="0" u="none" strike="noStrike">
              <a:solidFill>
                <a:srgbClr val="BFDBFF"/>
              </a:solidFill>
              <a:latin typeface="Aptos Narrow"/>
            </a:rPr>
            <a:pPr algn="r"/>
            <a:t>Budget Load</a:t>
          </a:fld>
          <a:endParaRPr lang="ru-RU" sz="1000" b="1">
            <a:solidFill>
              <a:srgbClr val="BFDBFF"/>
            </a:solidFill>
          </a:endParaRPr>
        </a:p>
      </xdr:txBody>
    </xdr:sp>
    <xdr:clientData/>
  </xdr:twoCellAnchor>
  <xdr:twoCellAnchor>
    <xdr:from>
      <xdr:col>4</xdr:col>
      <xdr:colOff>254908</xdr:colOff>
      <xdr:row>16</xdr:row>
      <xdr:rowOff>149512</xdr:rowOff>
    </xdr:from>
    <xdr:to>
      <xdr:col>5</xdr:col>
      <xdr:colOff>386988</xdr:colOff>
      <xdr:row>18</xdr:row>
      <xdr:rowOff>10870</xdr:rowOff>
    </xdr:to>
    <xdr:sp macro="" textlink="Processing!H14">
      <xdr:nvSpPr>
        <xdr:cNvPr id="33" name="TextBox 23">
          <a:extLst>
            <a:ext uri="{FF2B5EF4-FFF2-40B4-BE49-F238E27FC236}">
              <a16:creationId xmlns:a16="http://schemas.microsoft.com/office/drawing/2014/main" id="{F916C0FD-3CD6-45FF-BA12-C971D555745D}"/>
            </a:ext>
          </a:extLst>
        </xdr:cNvPr>
        <xdr:cNvSpPr txBox="1"/>
      </xdr:nvSpPr>
      <xdr:spPr>
        <a:xfrm>
          <a:off x="2693308" y="3075592"/>
          <a:ext cx="741680" cy="227118"/>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1048B030-D77C-4E90-B246-C580D1DB5BFB}" type="TxLink">
            <a:rPr lang="en-US" sz="1000" b="1" i="0" u="none" strike="noStrike" kern="1200">
              <a:solidFill>
                <a:srgbClr val="66FFFF"/>
              </a:solidFill>
              <a:latin typeface="+mn-lt"/>
              <a:ea typeface="+mn-ea"/>
              <a:cs typeface="+mn-cs"/>
            </a:rPr>
            <a:pPr marL="0" indent="0" algn="l" defTabSz="914400" rtl="0" eaLnBrk="1" latinLnBrk="0" hangingPunct="1"/>
            <a:t>+$1.6k</a:t>
          </a:fld>
          <a:endParaRPr lang="ru-RU" sz="1000" b="1" kern="1200">
            <a:solidFill>
              <a:srgbClr val="66FFFF"/>
            </a:solidFill>
            <a:latin typeface="+mn-lt"/>
            <a:ea typeface="+mn-ea"/>
            <a:cs typeface="+mn-cs"/>
          </a:endParaRPr>
        </a:p>
      </xdr:txBody>
    </xdr:sp>
    <xdr:clientData/>
  </xdr:twoCellAnchor>
  <xdr:twoCellAnchor>
    <xdr:from>
      <xdr:col>3</xdr:col>
      <xdr:colOff>283029</xdr:colOff>
      <xdr:row>21</xdr:row>
      <xdr:rowOff>171685</xdr:rowOff>
    </xdr:from>
    <xdr:to>
      <xdr:col>7</xdr:col>
      <xdr:colOff>74023</xdr:colOff>
      <xdr:row>29</xdr:row>
      <xdr:rowOff>74298</xdr:rowOff>
    </xdr:to>
    <xdr:graphicFrame macro="">
      <xdr:nvGraphicFramePr>
        <xdr:cNvPr id="34" name="Chart 33">
          <a:extLst>
            <a:ext uri="{FF2B5EF4-FFF2-40B4-BE49-F238E27FC236}">
              <a16:creationId xmlns:a16="http://schemas.microsoft.com/office/drawing/2014/main" id="{AFD94FF6-8F8F-4AD4-9774-063FE82194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69668</xdr:colOff>
      <xdr:row>22</xdr:row>
      <xdr:rowOff>115094</xdr:rowOff>
    </xdr:from>
    <xdr:to>
      <xdr:col>3</xdr:col>
      <xdr:colOff>261257</xdr:colOff>
      <xdr:row>23</xdr:row>
      <xdr:rowOff>123059</xdr:rowOff>
    </xdr:to>
    <xdr:grpSp>
      <xdr:nvGrpSpPr>
        <xdr:cNvPr id="35" name="Group 34">
          <a:extLst>
            <a:ext uri="{FF2B5EF4-FFF2-40B4-BE49-F238E27FC236}">
              <a16:creationId xmlns:a16="http://schemas.microsoft.com/office/drawing/2014/main" id="{33B7841B-2F45-475B-AC40-1B65D528465F}"/>
            </a:ext>
          </a:extLst>
        </xdr:cNvPr>
        <xdr:cNvGrpSpPr/>
      </xdr:nvGrpSpPr>
      <xdr:grpSpPr>
        <a:xfrm>
          <a:off x="1841318" y="4306094"/>
          <a:ext cx="191589" cy="198465"/>
          <a:chOff x="4153988" y="9300754"/>
          <a:chExt cx="191589" cy="191589"/>
        </a:xfrm>
      </xdr:grpSpPr>
      <xdr:sp macro="" textlink="">
        <xdr:nvSpPr>
          <xdr:cNvPr id="36" name="Rectangle: Rounded Corners 35">
            <a:extLst>
              <a:ext uri="{FF2B5EF4-FFF2-40B4-BE49-F238E27FC236}">
                <a16:creationId xmlns:a16="http://schemas.microsoft.com/office/drawing/2014/main" id="{24F110C3-EDB5-827F-B6B5-60FB646C421F}"/>
              </a:ext>
            </a:extLst>
          </xdr:cNvPr>
          <xdr:cNvSpPr/>
        </xdr:nvSpPr>
        <xdr:spPr>
          <a:xfrm>
            <a:off x="4153988" y="9300754"/>
            <a:ext cx="191589" cy="191589"/>
          </a:xfrm>
          <a:prstGeom prst="roundRect">
            <a:avLst>
              <a:gd name="adj" fmla="val 34849"/>
            </a:avLst>
          </a:prstGeom>
          <a:gradFill>
            <a:gsLst>
              <a:gs pos="0">
                <a:srgbClr val="44A3EA"/>
              </a:gs>
              <a:gs pos="90000">
                <a:srgbClr val="2781D3"/>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7" name="Graphic 36" descr="House with solid fill">
            <a:extLst>
              <a:ext uri="{FF2B5EF4-FFF2-40B4-BE49-F238E27FC236}">
                <a16:creationId xmlns:a16="http://schemas.microsoft.com/office/drawing/2014/main" id="{A8000CF9-DD7D-EEC4-E293-BFE2C8A0A88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175760" y="9322526"/>
            <a:ext cx="137160" cy="137160"/>
          </a:xfrm>
          <a:prstGeom prst="rect">
            <a:avLst/>
          </a:prstGeom>
        </xdr:spPr>
      </xdr:pic>
    </xdr:grpSp>
    <xdr:clientData/>
  </xdr:twoCellAnchor>
  <xdr:twoCellAnchor>
    <xdr:from>
      <xdr:col>3</xdr:col>
      <xdr:colOff>69668</xdr:colOff>
      <xdr:row>24</xdr:row>
      <xdr:rowOff>13458</xdr:rowOff>
    </xdr:from>
    <xdr:to>
      <xdr:col>3</xdr:col>
      <xdr:colOff>261257</xdr:colOff>
      <xdr:row>25</xdr:row>
      <xdr:rowOff>21424</xdr:rowOff>
    </xdr:to>
    <xdr:grpSp>
      <xdr:nvGrpSpPr>
        <xdr:cNvPr id="38" name="Group 37">
          <a:extLst>
            <a:ext uri="{FF2B5EF4-FFF2-40B4-BE49-F238E27FC236}">
              <a16:creationId xmlns:a16="http://schemas.microsoft.com/office/drawing/2014/main" id="{ECB55DFB-3D65-438C-9399-F75B7A91380F}"/>
            </a:ext>
          </a:extLst>
        </xdr:cNvPr>
        <xdr:cNvGrpSpPr/>
      </xdr:nvGrpSpPr>
      <xdr:grpSpPr>
        <a:xfrm>
          <a:off x="1841318" y="4585458"/>
          <a:ext cx="191589" cy="198466"/>
          <a:chOff x="4153988" y="9566365"/>
          <a:chExt cx="191589" cy="191589"/>
        </a:xfrm>
      </xdr:grpSpPr>
      <xdr:sp macro="" textlink="">
        <xdr:nvSpPr>
          <xdr:cNvPr id="39" name="Rectangle: Rounded Corners 38">
            <a:extLst>
              <a:ext uri="{FF2B5EF4-FFF2-40B4-BE49-F238E27FC236}">
                <a16:creationId xmlns:a16="http://schemas.microsoft.com/office/drawing/2014/main" id="{5EB77372-A297-3994-A896-94781F9FEAEA}"/>
              </a:ext>
            </a:extLst>
          </xdr:cNvPr>
          <xdr:cNvSpPr/>
        </xdr:nvSpPr>
        <xdr:spPr>
          <a:xfrm>
            <a:off x="4153988" y="9566365"/>
            <a:ext cx="191589" cy="191589"/>
          </a:xfrm>
          <a:prstGeom prst="roundRect">
            <a:avLst>
              <a:gd name="adj" fmla="val 34849"/>
            </a:avLst>
          </a:prstGeom>
          <a:gradFill>
            <a:gsLst>
              <a:gs pos="0">
                <a:srgbClr val="004679"/>
              </a:gs>
              <a:gs pos="100000">
                <a:srgbClr val="181C3B"/>
              </a:gs>
            </a:gsLst>
            <a:path path="circle">
              <a:fillToRect l="50000" t="-80000" r="50000" b="180000"/>
            </a:path>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40" name="Graphic 39" descr="Tropical scene with solid fill">
            <a:extLst>
              <a:ext uri="{FF2B5EF4-FFF2-40B4-BE49-F238E27FC236}">
                <a16:creationId xmlns:a16="http://schemas.microsoft.com/office/drawing/2014/main" id="{F3EC8988-0804-3BDF-12A8-3E4B4E28E00C}"/>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186422" y="9603153"/>
            <a:ext cx="118872" cy="118872"/>
          </a:xfrm>
          <a:prstGeom prst="rect">
            <a:avLst/>
          </a:prstGeom>
        </xdr:spPr>
      </xdr:pic>
    </xdr:grpSp>
    <xdr:clientData/>
  </xdr:twoCellAnchor>
  <xdr:twoCellAnchor>
    <xdr:from>
      <xdr:col>3</xdr:col>
      <xdr:colOff>69668</xdr:colOff>
      <xdr:row>25</xdr:row>
      <xdr:rowOff>112863</xdr:rowOff>
    </xdr:from>
    <xdr:to>
      <xdr:col>3</xdr:col>
      <xdr:colOff>261257</xdr:colOff>
      <xdr:row>26</xdr:row>
      <xdr:rowOff>120828</xdr:rowOff>
    </xdr:to>
    <xdr:grpSp>
      <xdr:nvGrpSpPr>
        <xdr:cNvPr id="41" name="Group 40">
          <a:extLst>
            <a:ext uri="{FF2B5EF4-FFF2-40B4-BE49-F238E27FC236}">
              <a16:creationId xmlns:a16="http://schemas.microsoft.com/office/drawing/2014/main" id="{62C28E4B-A544-4A71-B6AB-7C308D6A063B}"/>
            </a:ext>
          </a:extLst>
        </xdr:cNvPr>
        <xdr:cNvGrpSpPr/>
      </xdr:nvGrpSpPr>
      <xdr:grpSpPr>
        <a:xfrm>
          <a:off x="1841318" y="4875363"/>
          <a:ext cx="191589" cy="198465"/>
          <a:chOff x="4153988" y="9849393"/>
          <a:chExt cx="191589" cy="191589"/>
        </a:xfrm>
      </xdr:grpSpPr>
      <xdr:sp macro="" textlink="">
        <xdr:nvSpPr>
          <xdr:cNvPr id="42" name="Rectangle: Rounded Corners 41">
            <a:extLst>
              <a:ext uri="{FF2B5EF4-FFF2-40B4-BE49-F238E27FC236}">
                <a16:creationId xmlns:a16="http://schemas.microsoft.com/office/drawing/2014/main" id="{7837703E-FCE3-3797-D4AE-B4FB389D4B7A}"/>
              </a:ext>
            </a:extLst>
          </xdr:cNvPr>
          <xdr:cNvSpPr/>
        </xdr:nvSpPr>
        <xdr:spPr>
          <a:xfrm>
            <a:off x="4153988" y="9849393"/>
            <a:ext cx="191589" cy="191589"/>
          </a:xfrm>
          <a:prstGeom prst="roundRect">
            <a:avLst>
              <a:gd name="adj" fmla="val 34849"/>
            </a:avLst>
          </a:prstGeom>
          <a:gradFill>
            <a:gsLst>
              <a:gs pos="0">
                <a:srgbClr val="01EFFA"/>
              </a:gs>
              <a:gs pos="91000">
                <a:srgbClr val="0099CC"/>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43" name="Graphic 42" descr="Convertible with solid fill">
            <a:extLst>
              <a:ext uri="{FF2B5EF4-FFF2-40B4-BE49-F238E27FC236}">
                <a16:creationId xmlns:a16="http://schemas.microsoft.com/office/drawing/2014/main" id="{D263FDF0-9271-C291-76A0-62ECC31B9137}"/>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4180115" y="9879874"/>
            <a:ext cx="137160" cy="137160"/>
          </a:xfrm>
          <a:prstGeom prst="rect">
            <a:avLst/>
          </a:prstGeom>
        </xdr:spPr>
      </xdr:pic>
    </xdr:grpSp>
    <xdr:clientData/>
  </xdr:twoCellAnchor>
  <xdr:twoCellAnchor>
    <xdr:from>
      <xdr:col>3</xdr:col>
      <xdr:colOff>69668</xdr:colOff>
      <xdr:row>27</xdr:row>
      <xdr:rowOff>32999</xdr:rowOff>
    </xdr:from>
    <xdr:to>
      <xdr:col>3</xdr:col>
      <xdr:colOff>261257</xdr:colOff>
      <xdr:row>28</xdr:row>
      <xdr:rowOff>40964</xdr:rowOff>
    </xdr:to>
    <xdr:grpSp>
      <xdr:nvGrpSpPr>
        <xdr:cNvPr id="44" name="Group 43">
          <a:extLst>
            <a:ext uri="{FF2B5EF4-FFF2-40B4-BE49-F238E27FC236}">
              <a16:creationId xmlns:a16="http://schemas.microsoft.com/office/drawing/2014/main" id="{90969ADB-AB7D-4B55-9870-01B4B94E7287}"/>
            </a:ext>
          </a:extLst>
        </xdr:cNvPr>
        <xdr:cNvGrpSpPr/>
      </xdr:nvGrpSpPr>
      <xdr:grpSpPr>
        <a:xfrm>
          <a:off x="1841318" y="5176499"/>
          <a:ext cx="191589" cy="198465"/>
          <a:chOff x="4153988" y="10136776"/>
          <a:chExt cx="191589" cy="191589"/>
        </a:xfrm>
      </xdr:grpSpPr>
      <xdr:sp macro="" textlink="">
        <xdr:nvSpPr>
          <xdr:cNvPr id="45" name="Rectangle: Rounded Corners 44">
            <a:extLst>
              <a:ext uri="{FF2B5EF4-FFF2-40B4-BE49-F238E27FC236}">
                <a16:creationId xmlns:a16="http://schemas.microsoft.com/office/drawing/2014/main" id="{61345C03-E1E0-0D91-BA35-A9D436D956F3}"/>
              </a:ext>
            </a:extLst>
          </xdr:cNvPr>
          <xdr:cNvSpPr/>
        </xdr:nvSpPr>
        <xdr:spPr>
          <a:xfrm>
            <a:off x="4153988" y="10136776"/>
            <a:ext cx="191589" cy="191589"/>
          </a:xfrm>
          <a:prstGeom prst="roundRect">
            <a:avLst>
              <a:gd name="adj" fmla="val 34849"/>
            </a:avLst>
          </a:prstGeom>
          <a:gradFill>
            <a:gsLst>
              <a:gs pos="0">
                <a:srgbClr val="212743"/>
              </a:gs>
              <a:gs pos="100000">
                <a:srgbClr val="202644"/>
              </a:gs>
            </a:gsLst>
            <a:lin ang="5400000" scaled="0"/>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46" name="Star: 5 Points 45">
            <a:extLst>
              <a:ext uri="{FF2B5EF4-FFF2-40B4-BE49-F238E27FC236}">
                <a16:creationId xmlns:a16="http://schemas.microsoft.com/office/drawing/2014/main" id="{E6CAB382-A287-67C5-8B7B-AF8D948FAED2}"/>
              </a:ext>
            </a:extLst>
          </xdr:cNvPr>
          <xdr:cNvSpPr/>
        </xdr:nvSpPr>
        <xdr:spPr>
          <a:xfrm>
            <a:off x="4193177" y="10171611"/>
            <a:ext cx="113211" cy="113211"/>
          </a:xfrm>
          <a:prstGeom prst="star5">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3</xdr:col>
      <xdr:colOff>7620</xdr:colOff>
      <xdr:row>19</xdr:row>
      <xdr:rowOff>7620</xdr:rowOff>
    </xdr:from>
    <xdr:to>
      <xdr:col>4</xdr:col>
      <xdr:colOff>7620</xdr:colOff>
      <xdr:row>20</xdr:row>
      <xdr:rowOff>135493</xdr:rowOff>
    </xdr:to>
    <xdr:sp macro="" textlink="">
      <xdr:nvSpPr>
        <xdr:cNvPr id="47" name="TextBox 24">
          <a:extLst>
            <a:ext uri="{FF2B5EF4-FFF2-40B4-BE49-F238E27FC236}">
              <a16:creationId xmlns:a16="http://schemas.microsoft.com/office/drawing/2014/main" id="{5B6A3A2F-5F38-459E-969A-202D869F484E}"/>
            </a:ext>
          </a:extLst>
        </xdr:cNvPr>
        <xdr:cNvSpPr txBox="1"/>
      </xdr:nvSpPr>
      <xdr:spPr>
        <a:xfrm>
          <a:off x="1836420" y="3482340"/>
          <a:ext cx="609600" cy="310753"/>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rgbClr val="212743"/>
              </a:solidFill>
            </a:rPr>
            <a:t>Goals</a:t>
          </a:r>
          <a:endParaRPr lang="ru-RU" sz="1000" b="1">
            <a:solidFill>
              <a:srgbClr val="212743"/>
            </a:solidFill>
          </a:endParaRPr>
        </a:p>
      </xdr:txBody>
    </xdr:sp>
    <xdr:clientData/>
  </xdr:twoCellAnchor>
  <xdr:twoCellAnchor>
    <xdr:from>
      <xdr:col>3</xdr:col>
      <xdr:colOff>83820</xdr:colOff>
      <xdr:row>20</xdr:row>
      <xdr:rowOff>155771</xdr:rowOff>
    </xdr:from>
    <xdr:to>
      <xdr:col>7</xdr:col>
      <xdr:colOff>22860</xdr:colOff>
      <xdr:row>21</xdr:row>
      <xdr:rowOff>63587</xdr:rowOff>
    </xdr:to>
    <xdr:sp macro="" textlink="">
      <xdr:nvSpPr>
        <xdr:cNvPr id="48" name="Rectangle: Rounded Corners 47">
          <a:extLst>
            <a:ext uri="{FF2B5EF4-FFF2-40B4-BE49-F238E27FC236}">
              <a16:creationId xmlns:a16="http://schemas.microsoft.com/office/drawing/2014/main" id="{BC742923-AD3C-4FE4-8E0B-79BB82827E77}"/>
            </a:ext>
          </a:extLst>
        </xdr:cNvPr>
        <xdr:cNvSpPr/>
      </xdr:nvSpPr>
      <xdr:spPr>
        <a:xfrm>
          <a:off x="1912620" y="3813371"/>
          <a:ext cx="2377440" cy="90696"/>
        </a:xfrm>
        <a:prstGeom prst="roundRect">
          <a:avLst>
            <a:gd name="adj" fmla="val 50000"/>
          </a:avLst>
        </a:prstGeom>
        <a:solidFill>
          <a:srgbClr val="DDE6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510540</xdr:colOff>
      <xdr:row>20</xdr:row>
      <xdr:rowOff>16396</xdr:rowOff>
    </xdr:from>
    <xdr:to>
      <xdr:col>7</xdr:col>
      <xdr:colOff>43315</xdr:colOff>
      <xdr:row>22</xdr:row>
      <xdr:rowOff>14909</xdr:rowOff>
    </xdr:to>
    <xdr:graphicFrame macro="">
      <xdr:nvGraphicFramePr>
        <xdr:cNvPr id="49" name="Chart 48">
          <a:extLst>
            <a:ext uri="{FF2B5EF4-FFF2-40B4-BE49-F238E27FC236}">
              <a16:creationId xmlns:a16="http://schemas.microsoft.com/office/drawing/2014/main" id="{44CBD444-3D85-4702-8C48-E49265F697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518160</xdr:colOff>
      <xdr:row>19</xdr:row>
      <xdr:rowOff>7620</xdr:rowOff>
    </xdr:from>
    <xdr:to>
      <xdr:col>6</xdr:col>
      <xdr:colOff>254000</xdr:colOff>
      <xdr:row>20</xdr:row>
      <xdr:rowOff>135493</xdr:rowOff>
    </xdr:to>
    <xdr:sp macro="" textlink="Processing!I6">
      <xdr:nvSpPr>
        <xdr:cNvPr id="50" name="TextBox 24">
          <a:extLst>
            <a:ext uri="{FF2B5EF4-FFF2-40B4-BE49-F238E27FC236}">
              <a16:creationId xmlns:a16="http://schemas.microsoft.com/office/drawing/2014/main" id="{7499C7F0-A2F9-4FE9-8614-6DB64C01F2C8}"/>
            </a:ext>
          </a:extLst>
        </xdr:cNvPr>
        <xdr:cNvSpPr txBox="1"/>
      </xdr:nvSpPr>
      <xdr:spPr>
        <a:xfrm>
          <a:off x="2346960" y="3482340"/>
          <a:ext cx="1564640" cy="310753"/>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4C10F0C1-3F5D-420E-BC8D-FF49EFCF1F6F}" type="TxLink">
            <a:rPr lang="en-US" sz="1400" b="1" i="0" u="none" strike="noStrike">
              <a:solidFill>
                <a:srgbClr val="000000"/>
              </a:solidFill>
              <a:latin typeface="Aptos Narrow"/>
            </a:rPr>
            <a:pPr/>
            <a:t>$13 441 / $12 500</a:t>
          </a:fld>
          <a:endParaRPr lang="ru-RU" sz="1100" b="1">
            <a:solidFill>
              <a:srgbClr val="212743"/>
            </a:solidFill>
          </a:endParaRPr>
        </a:p>
      </xdr:txBody>
    </xdr:sp>
    <xdr:clientData/>
  </xdr:twoCellAnchor>
  <xdr:twoCellAnchor>
    <xdr:from>
      <xdr:col>6</xdr:col>
      <xdr:colOff>91440</xdr:colOff>
      <xdr:row>19</xdr:row>
      <xdr:rowOff>7620</xdr:rowOff>
    </xdr:from>
    <xdr:to>
      <xdr:col>7</xdr:col>
      <xdr:colOff>91440</xdr:colOff>
      <xdr:row>20</xdr:row>
      <xdr:rowOff>135493</xdr:rowOff>
    </xdr:to>
    <xdr:sp macro="" textlink="Processing!E6">
      <xdr:nvSpPr>
        <xdr:cNvPr id="51" name="TextBox 24">
          <a:extLst>
            <a:ext uri="{FF2B5EF4-FFF2-40B4-BE49-F238E27FC236}">
              <a16:creationId xmlns:a16="http://schemas.microsoft.com/office/drawing/2014/main" id="{BF49A2CB-1F0A-4559-BE63-526354CB10A9}"/>
            </a:ext>
          </a:extLst>
        </xdr:cNvPr>
        <xdr:cNvSpPr txBox="1"/>
      </xdr:nvSpPr>
      <xdr:spPr>
        <a:xfrm>
          <a:off x="3749040" y="3482340"/>
          <a:ext cx="609600" cy="310753"/>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4B89E4F-5248-4A98-9423-700A7813FCAE}" type="TxLink">
            <a:rPr lang="en-US" sz="1400" b="1" i="0" u="none" strike="noStrike">
              <a:solidFill>
                <a:srgbClr val="000000"/>
              </a:solidFill>
              <a:latin typeface="Aptos Narrow"/>
            </a:rPr>
            <a:pPr algn="r"/>
            <a:t>109%</a:t>
          </a:fld>
          <a:endParaRPr lang="ru-RU" sz="1100" b="1">
            <a:solidFill>
              <a:srgbClr val="212743"/>
            </a:solidFill>
          </a:endParaRPr>
        </a:p>
      </xdr:txBody>
    </xdr:sp>
    <xdr:clientData/>
  </xdr:twoCellAnchor>
  <xdr:twoCellAnchor>
    <xdr:from>
      <xdr:col>4</xdr:col>
      <xdr:colOff>76200</xdr:colOff>
      <xdr:row>22</xdr:row>
      <xdr:rowOff>5694</xdr:rowOff>
    </xdr:from>
    <xdr:to>
      <xdr:col>6</xdr:col>
      <xdr:colOff>175260</xdr:colOff>
      <xdr:row>23</xdr:row>
      <xdr:rowOff>86630</xdr:rowOff>
    </xdr:to>
    <xdr:sp macro="" textlink="Processing!I2">
      <xdr:nvSpPr>
        <xdr:cNvPr id="52" name="TextBox 24">
          <a:extLst>
            <a:ext uri="{FF2B5EF4-FFF2-40B4-BE49-F238E27FC236}">
              <a16:creationId xmlns:a16="http://schemas.microsoft.com/office/drawing/2014/main" id="{60CB47B9-2464-4565-82F5-0B9A56555D28}"/>
            </a:ext>
          </a:extLst>
        </xdr:cNvPr>
        <xdr:cNvSpPr txBox="1"/>
      </xdr:nvSpPr>
      <xdr:spPr>
        <a:xfrm>
          <a:off x="2514600" y="4029054"/>
          <a:ext cx="1318260" cy="26381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D1F7E3E8-CF91-4FF1-900C-1949152EBB92}" type="TxLink">
            <a:rPr lang="en-US" sz="1100" b="0" i="0" u="none" strike="noStrike">
              <a:solidFill>
                <a:srgbClr val="747FA4"/>
              </a:solidFill>
              <a:latin typeface="Aptos Narrow"/>
            </a:rPr>
            <a:pPr/>
            <a:t>$3 958 / $3 500</a:t>
          </a:fld>
          <a:endParaRPr lang="ru-RU" sz="1100" b="1">
            <a:solidFill>
              <a:srgbClr val="747FA4"/>
            </a:solidFill>
          </a:endParaRPr>
        </a:p>
      </xdr:txBody>
    </xdr:sp>
    <xdr:clientData/>
  </xdr:twoCellAnchor>
  <xdr:twoCellAnchor>
    <xdr:from>
      <xdr:col>6</xdr:col>
      <xdr:colOff>53340</xdr:colOff>
      <xdr:row>22</xdr:row>
      <xdr:rowOff>5694</xdr:rowOff>
    </xdr:from>
    <xdr:to>
      <xdr:col>7</xdr:col>
      <xdr:colOff>53340</xdr:colOff>
      <xdr:row>23</xdr:row>
      <xdr:rowOff>86630</xdr:rowOff>
    </xdr:to>
    <xdr:sp macro="" textlink="Processing!E2">
      <xdr:nvSpPr>
        <xdr:cNvPr id="53" name="TextBox 24">
          <a:extLst>
            <a:ext uri="{FF2B5EF4-FFF2-40B4-BE49-F238E27FC236}">
              <a16:creationId xmlns:a16="http://schemas.microsoft.com/office/drawing/2014/main" id="{A3FC0B49-48CE-462D-91DC-BDC16E6660C7}"/>
            </a:ext>
          </a:extLst>
        </xdr:cNvPr>
        <xdr:cNvSpPr txBox="1"/>
      </xdr:nvSpPr>
      <xdr:spPr>
        <a:xfrm>
          <a:off x="3710940" y="4029054"/>
          <a:ext cx="609600" cy="26381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2E8F1427-D4C9-414A-9857-F8D7D4C19714}" type="TxLink">
            <a:rPr lang="en-US" sz="1100" b="0" i="0" u="none" strike="noStrike">
              <a:solidFill>
                <a:srgbClr val="747FA4"/>
              </a:solidFill>
              <a:latin typeface="Aptos Narrow"/>
            </a:rPr>
            <a:pPr algn="r"/>
            <a:t>113%</a:t>
          </a:fld>
          <a:endParaRPr lang="ru-RU" sz="1100" b="0">
            <a:solidFill>
              <a:srgbClr val="747FA4"/>
            </a:solidFill>
          </a:endParaRPr>
        </a:p>
      </xdr:txBody>
    </xdr:sp>
    <xdr:clientData/>
  </xdr:twoCellAnchor>
  <xdr:twoCellAnchor>
    <xdr:from>
      <xdr:col>4</xdr:col>
      <xdr:colOff>76200</xdr:colOff>
      <xdr:row>23</xdr:row>
      <xdr:rowOff>88770</xdr:rowOff>
    </xdr:from>
    <xdr:to>
      <xdr:col>6</xdr:col>
      <xdr:colOff>175260</xdr:colOff>
      <xdr:row>24</xdr:row>
      <xdr:rowOff>169707</xdr:rowOff>
    </xdr:to>
    <xdr:sp macro="" textlink="Processing!I3">
      <xdr:nvSpPr>
        <xdr:cNvPr id="54" name="TextBox 24">
          <a:extLst>
            <a:ext uri="{FF2B5EF4-FFF2-40B4-BE49-F238E27FC236}">
              <a16:creationId xmlns:a16="http://schemas.microsoft.com/office/drawing/2014/main" id="{EE624EA7-1C7D-434C-9265-75FE37209888}"/>
            </a:ext>
          </a:extLst>
        </xdr:cNvPr>
        <xdr:cNvSpPr txBox="1"/>
      </xdr:nvSpPr>
      <xdr:spPr>
        <a:xfrm>
          <a:off x="2514600" y="4295010"/>
          <a:ext cx="131826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FB95C1C-B5D0-492C-91D6-08BB610D80FD}" type="TxLink">
            <a:rPr lang="en-US" sz="1100" b="0" i="0" u="none" strike="noStrike" kern="1200">
              <a:solidFill>
                <a:srgbClr val="747FA4"/>
              </a:solidFill>
              <a:latin typeface="Aptos Narrow"/>
              <a:ea typeface="+mn-ea"/>
              <a:cs typeface="+mn-cs"/>
            </a:rPr>
            <a:pPr marL="0" indent="0" algn="l" defTabSz="914400" rtl="0" eaLnBrk="1" latinLnBrk="0" hangingPunct="1"/>
            <a:t>$3 905 / $4 000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23</xdr:row>
      <xdr:rowOff>88770</xdr:rowOff>
    </xdr:from>
    <xdr:to>
      <xdr:col>7</xdr:col>
      <xdr:colOff>53340</xdr:colOff>
      <xdr:row>24</xdr:row>
      <xdr:rowOff>169707</xdr:rowOff>
    </xdr:to>
    <xdr:sp macro="" textlink="Processing!E3">
      <xdr:nvSpPr>
        <xdr:cNvPr id="55" name="TextBox 24">
          <a:extLst>
            <a:ext uri="{FF2B5EF4-FFF2-40B4-BE49-F238E27FC236}">
              <a16:creationId xmlns:a16="http://schemas.microsoft.com/office/drawing/2014/main" id="{F50D4427-AEB3-4587-A04C-9CE7A882316F}"/>
            </a:ext>
          </a:extLst>
        </xdr:cNvPr>
        <xdr:cNvSpPr txBox="1"/>
      </xdr:nvSpPr>
      <xdr:spPr>
        <a:xfrm>
          <a:off x="3710940" y="4295010"/>
          <a:ext cx="60960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73F6BEAA-DB82-42AA-AA13-5881AB3B9D2C}" type="TxLink">
            <a:rPr lang="en-US" sz="1100" b="0" i="0" u="none" strike="noStrike" kern="1200">
              <a:solidFill>
                <a:srgbClr val="747FA4"/>
              </a:solidFill>
              <a:latin typeface="Aptos Narrow"/>
              <a:ea typeface="+mn-ea"/>
              <a:cs typeface="+mn-cs"/>
            </a:rPr>
            <a:pPr marL="0" indent="0" algn="r" defTabSz="914400" rtl="0" eaLnBrk="1" latinLnBrk="0" hangingPunct="1"/>
            <a:t>98%</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24</xdr:row>
      <xdr:rowOff>171847</xdr:rowOff>
    </xdr:from>
    <xdr:to>
      <xdr:col>6</xdr:col>
      <xdr:colOff>175260</xdr:colOff>
      <xdr:row>26</xdr:row>
      <xdr:rowOff>69160</xdr:rowOff>
    </xdr:to>
    <xdr:sp macro="" textlink="Processing!I4">
      <xdr:nvSpPr>
        <xdr:cNvPr id="56" name="TextBox 24">
          <a:extLst>
            <a:ext uri="{FF2B5EF4-FFF2-40B4-BE49-F238E27FC236}">
              <a16:creationId xmlns:a16="http://schemas.microsoft.com/office/drawing/2014/main" id="{CB32FEC9-2440-4658-A154-B106885EA91B}"/>
            </a:ext>
          </a:extLst>
        </xdr:cNvPr>
        <xdr:cNvSpPr txBox="1"/>
      </xdr:nvSpPr>
      <xdr:spPr>
        <a:xfrm>
          <a:off x="2514600" y="4560967"/>
          <a:ext cx="1318260" cy="263073"/>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3CB52C3-BE9D-4DED-8DF5-C1585FE46FAC}" type="TxLink">
            <a:rPr lang="en-US" sz="1100" b="0" i="0" u="none" strike="noStrike" kern="1200">
              <a:solidFill>
                <a:srgbClr val="747FA4"/>
              </a:solidFill>
              <a:latin typeface="Aptos Narrow"/>
              <a:ea typeface="+mn-ea"/>
              <a:cs typeface="+mn-cs"/>
            </a:rPr>
            <a:pPr marL="0" indent="0" algn="l" defTabSz="914400" rtl="0" eaLnBrk="1" latinLnBrk="0" hangingPunct="1"/>
            <a:t>$3 179 / $3 000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24</xdr:row>
      <xdr:rowOff>171847</xdr:rowOff>
    </xdr:from>
    <xdr:to>
      <xdr:col>7</xdr:col>
      <xdr:colOff>53340</xdr:colOff>
      <xdr:row>26</xdr:row>
      <xdr:rowOff>69160</xdr:rowOff>
    </xdr:to>
    <xdr:sp macro="" textlink="Processing!E4">
      <xdr:nvSpPr>
        <xdr:cNvPr id="57" name="TextBox 24">
          <a:extLst>
            <a:ext uri="{FF2B5EF4-FFF2-40B4-BE49-F238E27FC236}">
              <a16:creationId xmlns:a16="http://schemas.microsoft.com/office/drawing/2014/main" id="{3D02DDDC-209B-4A59-B52C-6D6E8347D070}"/>
            </a:ext>
          </a:extLst>
        </xdr:cNvPr>
        <xdr:cNvSpPr txBox="1"/>
      </xdr:nvSpPr>
      <xdr:spPr>
        <a:xfrm>
          <a:off x="3710940" y="4560967"/>
          <a:ext cx="609600" cy="263073"/>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FDEE92D6-F7A1-48F3-9851-C8A567273780}" type="TxLink">
            <a:rPr lang="en-US" sz="1100" b="0" i="0" u="none" strike="noStrike" kern="1200">
              <a:solidFill>
                <a:srgbClr val="747FA4"/>
              </a:solidFill>
              <a:latin typeface="Aptos Narrow"/>
              <a:ea typeface="+mn-ea"/>
              <a:cs typeface="+mn-cs"/>
            </a:rPr>
            <a:pPr marL="0" indent="0" algn="r" defTabSz="914400" rtl="0" eaLnBrk="1" latinLnBrk="0" hangingPunct="1"/>
            <a:t>106%</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26</xdr:row>
      <xdr:rowOff>78920</xdr:rowOff>
    </xdr:from>
    <xdr:to>
      <xdr:col>6</xdr:col>
      <xdr:colOff>175260</xdr:colOff>
      <xdr:row>27</xdr:row>
      <xdr:rowOff>159857</xdr:rowOff>
    </xdr:to>
    <xdr:sp macro="" textlink="Processing!I5">
      <xdr:nvSpPr>
        <xdr:cNvPr id="58" name="TextBox 24">
          <a:extLst>
            <a:ext uri="{FF2B5EF4-FFF2-40B4-BE49-F238E27FC236}">
              <a16:creationId xmlns:a16="http://schemas.microsoft.com/office/drawing/2014/main" id="{7CEC8C60-71C4-4824-88B1-8911D0E40916}"/>
            </a:ext>
          </a:extLst>
        </xdr:cNvPr>
        <xdr:cNvSpPr txBox="1"/>
      </xdr:nvSpPr>
      <xdr:spPr>
        <a:xfrm>
          <a:off x="2514600" y="4833800"/>
          <a:ext cx="131826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3E6F8FB-2AE7-4CE4-9E41-15CFB4159DE9}" type="TxLink">
            <a:rPr lang="en-US" sz="1100" b="0" i="0" u="none" strike="noStrike" kern="1200">
              <a:solidFill>
                <a:srgbClr val="747FA4"/>
              </a:solidFill>
              <a:latin typeface="Aptos Narrow"/>
              <a:ea typeface="+mn-ea"/>
              <a:cs typeface="+mn-cs"/>
            </a:rPr>
            <a:pPr marL="0" indent="0" algn="l" defTabSz="914400" rtl="0" eaLnBrk="1" latinLnBrk="0" hangingPunct="1"/>
            <a:t>$2 399 / $2 000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26</xdr:row>
      <xdr:rowOff>78920</xdr:rowOff>
    </xdr:from>
    <xdr:to>
      <xdr:col>7</xdr:col>
      <xdr:colOff>53340</xdr:colOff>
      <xdr:row>27</xdr:row>
      <xdr:rowOff>159857</xdr:rowOff>
    </xdr:to>
    <xdr:sp macro="" textlink="Processing!E5">
      <xdr:nvSpPr>
        <xdr:cNvPr id="59" name="TextBox 24">
          <a:extLst>
            <a:ext uri="{FF2B5EF4-FFF2-40B4-BE49-F238E27FC236}">
              <a16:creationId xmlns:a16="http://schemas.microsoft.com/office/drawing/2014/main" id="{86819964-1348-4C82-A29A-691B6D333ED8}"/>
            </a:ext>
          </a:extLst>
        </xdr:cNvPr>
        <xdr:cNvSpPr txBox="1"/>
      </xdr:nvSpPr>
      <xdr:spPr>
        <a:xfrm>
          <a:off x="3710940" y="4833800"/>
          <a:ext cx="60960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FF21445-4461-4550-BD29-367C03A06B31}" type="TxLink">
            <a:rPr lang="en-US" sz="1100" b="0" i="0" u="none" strike="noStrike" kern="1200">
              <a:solidFill>
                <a:srgbClr val="747FA4"/>
              </a:solidFill>
              <a:latin typeface="Aptos Narrow"/>
              <a:ea typeface="+mn-ea"/>
              <a:cs typeface="+mn-cs"/>
            </a:rPr>
            <a:pPr marL="0" indent="0" algn="r" defTabSz="914400" rtl="0" eaLnBrk="1" latinLnBrk="0" hangingPunct="1"/>
            <a:t>120%</a:t>
          </a:fld>
          <a:endParaRPr lang="ru-RU" sz="1100" b="0" i="0" u="none" strike="noStrike" kern="1200">
            <a:solidFill>
              <a:srgbClr val="747FA4"/>
            </a:solidFill>
            <a:latin typeface="Aptos Narrow"/>
            <a:ea typeface="+mn-ea"/>
            <a:cs typeface="+mn-cs"/>
          </a:endParaRPr>
        </a:p>
      </xdr:txBody>
    </xdr:sp>
    <xdr:clientData/>
  </xdr:twoCellAnchor>
  <xdr:twoCellAnchor>
    <xdr:from>
      <xdr:col>8</xdr:col>
      <xdr:colOff>133350</xdr:colOff>
      <xdr:row>24</xdr:row>
      <xdr:rowOff>0</xdr:rowOff>
    </xdr:from>
    <xdr:to>
      <xdr:col>19</xdr:col>
      <xdr:colOff>285750</xdr:colOff>
      <xdr:row>39</xdr:row>
      <xdr:rowOff>91440</xdr:rowOff>
    </xdr:to>
    <xdr:graphicFrame macro="">
      <xdr:nvGraphicFramePr>
        <xdr:cNvPr id="60" name="Chart 59">
          <a:extLst>
            <a:ext uri="{FF2B5EF4-FFF2-40B4-BE49-F238E27FC236}">
              <a16:creationId xmlns:a16="http://schemas.microsoft.com/office/drawing/2014/main" id="{C954869A-A14B-4315-A7B7-A0700B8CE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110490</xdr:colOff>
      <xdr:row>22</xdr:row>
      <xdr:rowOff>0</xdr:rowOff>
    </xdr:from>
    <xdr:to>
      <xdr:col>10</xdr:col>
      <xdr:colOff>455930</xdr:colOff>
      <xdr:row>23</xdr:row>
      <xdr:rowOff>128616</xdr:rowOff>
    </xdr:to>
    <xdr:sp macro="" textlink="Processing!Q1">
      <xdr:nvSpPr>
        <xdr:cNvPr id="61" name="TextBox 24">
          <a:extLst>
            <a:ext uri="{FF2B5EF4-FFF2-40B4-BE49-F238E27FC236}">
              <a16:creationId xmlns:a16="http://schemas.microsoft.com/office/drawing/2014/main" id="{32292A1C-61CB-4420-8AD5-E5E1EA8B9F76}"/>
            </a:ext>
          </a:extLst>
        </xdr:cNvPr>
        <xdr:cNvSpPr txBox="1"/>
      </xdr:nvSpPr>
      <xdr:spPr>
        <a:xfrm>
          <a:off x="4987290" y="4023360"/>
          <a:ext cx="156464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833A66-38A8-4BFB-A285-9705F54B821F}" type="TxLink">
            <a:rPr lang="en-US" sz="1400" b="1" i="0" u="none" strike="noStrike" kern="1200">
              <a:solidFill>
                <a:srgbClr val="212743"/>
              </a:solidFill>
              <a:latin typeface="+mn-lt"/>
              <a:ea typeface="+mn-ea"/>
              <a:cs typeface="+mn-cs"/>
            </a:rPr>
            <a:pPr marL="0" indent="0" algn="l" defTabSz="914400" rtl="0" eaLnBrk="1" latinLnBrk="0" hangingPunct="1"/>
            <a:t>Inflow</a:t>
          </a:fld>
          <a:endParaRPr lang="ru-RU" sz="1400" b="1" kern="1200">
            <a:solidFill>
              <a:srgbClr val="212743"/>
            </a:solidFill>
            <a:latin typeface="+mn-lt"/>
            <a:ea typeface="+mn-ea"/>
            <a:cs typeface="+mn-cs"/>
          </a:endParaRPr>
        </a:p>
      </xdr:txBody>
    </xdr:sp>
    <xdr:clientData/>
  </xdr:twoCellAnchor>
  <xdr:twoCellAnchor>
    <xdr:from>
      <xdr:col>18</xdr:col>
      <xdr:colOff>34290</xdr:colOff>
      <xdr:row>22</xdr:row>
      <xdr:rowOff>30480</xdr:rowOff>
    </xdr:from>
    <xdr:to>
      <xdr:col>20</xdr:col>
      <xdr:colOff>13970</xdr:colOff>
      <xdr:row>23</xdr:row>
      <xdr:rowOff>159096</xdr:rowOff>
    </xdr:to>
    <xdr:sp macro="" textlink="Processing!Q14">
      <xdr:nvSpPr>
        <xdr:cNvPr id="62" name="TextBox 24">
          <a:extLst>
            <a:ext uri="{FF2B5EF4-FFF2-40B4-BE49-F238E27FC236}">
              <a16:creationId xmlns:a16="http://schemas.microsoft.com/office/drawing/2014/main" id="{A180062D-8D84-4B77-AF38-7E2C9D0E12E1}"/>
            </a:ext>
          </a:extLst>
        </xdr:cNvPr>
        <xdr:cNvSpPr txBox="1"/>
      </xdr:nvSpPr>
      <xdr:spPr>
        <a:xfrm>
          <a:off x="11007090" y="4053840"/>
          <a:ext cx="119888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0FA8738A-D5FC-4C73-9C0B-433BF30A87CC}" type="TxLink">
            <a:rPr lang="en-US" sz="1400" b="1" i="0" u="none" strike="noStrike" kern="1200">
              <a:solidFill>
                <a:srgbClr val="212743"/>
              </a:solidFill>
              <a:latin typeface="+mn-lt"/>
              <a:ea typeface="+mn-ea"/>
              <a:cs typeface="+mn-cs"/>
            </a:rPr>
            <a:pPr marL="0" indent="0" algn="r" defTabSz="914400" rtl="0" eaLnBrk="1" latinLnBrk="0" hangingPunct="1"/>
            <a:t> $16,328 </a:t>
          </a:fld>
          <a:endParaRPr lang="ru-RU" sz="1400" b="1" kern="1200">
            <a:solidFill>
              <a:srgbClr val="212743"/>
            </a:solidFill>
            <a:latin typeface="+mn-lt"/>
            <a:ea typeface="+mn-ea"/>
            <a:cs typeface="+mn-cs"/>
          </a:endParaRPr>
        </a:p>
      </xdr:txBody>
    </xdr:sp>
    <xdr:clientData/>
  </xdr:twoCellAnchor>
  <xdr:twoCellAnchor editAs="oneCell">
    <xdr:from>
      <xdr:col>12</xdr:col>
      <xdr:colOff>300990</xdr:colOff>
      <xdr:row>21</xdr:row>
      <xdr:rowOff>68580</xdr:rowOff>
    </xdr:from>
    <xdr:to>
      <xdr:col>15</xdr:col>
      <xdr:colOff>483870</xdr:colOff>
      <xdr:row>23</xdr:row>
      <xdr:rowOff>105156</xdr:rowOff>
    </xdr:to>
    <mc:AlternateContent xmlns:mc="http://schemas.openxmlformats.org/markup-compatibility/2006" xmlns:a14="http://schemas.microsoft.com/office/drawing/2010/main">
      <mc:Choice Requires="a14">
        <xdr:graphicFrame macro="">
          <xdr:nvGraphicFramePr>
            <xdr:cNvPr id="63" name="Indicator 5">
              <a:extLst>
                <a:ext uri="{FF2B5EF4-FFF2-40B4-BE49-F238E27FC236}">
                  <a16:creationId xmlns:a16="http://schemas.microsoft.com/office/drawing/2014/main" id="{2C9591CD-EC35-4B82-ACD2-119BEE9713FA}"/>
                </a:ext>
              </a:extLst>
            </xdr:cNvPr>
            <xdr:cNvGraphicFramePr/>
          </xdr:nvGraphicFramePr>
          <xdr:xfrm>
            <a:off x="0" y="0"/>
            <a:ext cx="0" cy="0"/>
          </xdr:xfrm>
          <a:graphic>
            <a:graphicData uri="http://schemas.microsoft.com/office/drawing/2010/slicer">
              <sle:slicer xmlns:sle="http://schemas.microsoft.com/office/drawing/2010/slicer" name="Indicator 5"/>
            </a:graphicData>
          </a:graphic>
        </xdr:graphicFrame>
      </mc:Choice>
      <mc:Fallback xmlns="">
        <xdr:sp macro="" textlink="">
          <xdr:nvSpPr>
            <xdr:cNvPr id="0" name=""/>
            <xdr:cNvSpPr>
              <a:spLocks noTextEdit="1"/>
            </xdr:cNvSpPr>
          </xdr:nvSpPr>
          <xdr:spPr>
            <a:xfrm>
              <a:off x="7616190" y="3909060"/>
              <a:ext cx="2011680" cy="40233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476250</xdr:colOff>
      <xdr:row>37</xdr:row>
      <xdr:rowOff>121920</xdr:rowOff>
    </xdr:from>
    <xdr:to>
      <xdr:col>19</xdr:col>
      <xdr:colOff>262890</xdr:colOff>
      <xdr:row>39</xdr:row>
      <xdr:rowOff>158496</xdr:rowOff>
    </xdr:to>
    <mc:AlternateContent xmlns:mc="http://schemas.openxmlformats.org/markup-compatibility/2006" xmlns:a14="http://schemas.microsoft.com/office/drawing/2010/main">
      <mc:Choice Requires="a14">
        <xdr:graphicFrame macro="">
          <xdr:nvGraphicFramePr>
            <xdr:cNvPr id="64" name="Month 12">
              <a:extLst>
                <a:ext uri="{FF2B5EF4-FFF2-40B4-BE49-F238E27FC236}">
                  <a16:creationId xmlns:a16="http://schemas.microsoft.com/office/drawing/2014/main" id="{289D0102-D6B7-47D7-ADBD-B48A69155283}"/>
                </a:ext>
              </a:extLst>
            </xdr:cNvPr>
            <xdr:cNvGraphicFramePr/>
          </xdr:nvGraphicFramePr>
          <xdr:xfrm>
            <a:off x="0" y="0"/>
            <a:ext cx="0" cy="0"/>
          </xdr:xfrm>
          <a:graphic>
            <a:graphicData uri="http://schemas.microsoft.com/office/drawing/2010/slicer">
              <sle:slicer xmlns:sle="http://schemas.microsoft.com/office/drawing/2010/slicer" name="Month 12"/>
            </a:graphicData>
          </a:graphic>
        </xdr:graphicFrame>
      </mc:Choice>
      <mc:Fallback xmlns="">
        <xdr:sp macro="" textlink="">
          <xdr:nvSpPr>
            <xdr:cNvPr id="0" name=""/>
            <xdr:cNvSpPr>
              <a:spLocks noTextEdit="1"/>
            </xdr:cNvSpPr>
          </xdr:nvSpPr>
          <xdr:spPr>
            <a:xfrm>
              <a:off x="5353050" y="6888480"/>
              <a:ext cx="6492240" cy="40233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346710</xdr:colOff>
      <xdr:row>6</xdr:row>
      <xdr:rowOff>45720</xdr:rowOff>
    </xdr:from>
    <xdr:to>
      <xdr:col>18</xdr:col>
      <xdr:colOff>438150</xdr:colOff>
      <xdr:row>20</xdr:row>
      <xdr:rowOff>100584</xdr:rowOff>
    </xdr:to>
    <xdr:graphicFrame macro="">
      <xdr:nvGraphicFramePr>
        <xdr:cNvPr id="65" name="Chart 64">
          <a:extLst>
            <a:ext uri="{FF2B5EF4-FFF2-40B4-BE49-F238E27FC236}">
              <a16:creationId xmlns:a16="http://schemas.microsoft.com/office/drawing/2014/main" id="{6C79BBFF-EC5C-4028-9E35-2AEE46B781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48173</xdr:colOff>
      <xdr:row>6</xdr:row>
      <xdr:rowOff>180424</xdr:rowOff>
    </xdr:from>
    <xdr:to>
      <xdr:col>9</xdr:col>
      <xdr:colOff>375833</xdr:colOff>
      <xdr:row>8</xdr:row>
      <xdr:rowOff>126160</xdr:rowOff>
    </xdr:to>
    <xdr:sp macro="" textlink="Processing!F26">
      <xdr:nvSpPr>
        <xdr:cNvPr id="66" name="TextBox 24">
          <a:extLst>
            <a:ext uri="{FF2B5EF4-FFF2-40B4-BE49-F238E27FC236}">
              <a16:creationId xmlns:a16="http://schemas.microsoft.com/office/drawing/2014/main" id="{3467E057-4779-4EB6-986B-1D1862105CE0}"/>
            </a:ext>
          </a:extLst>
        </xdr:cNvPr>
        <xdr:cNvSpPr txBox="1"/>
      </xdr:nvSpPr>
      <xdr:spPr>
        <a:xfrm>
          <a:off x="4924973" y="1277704"/>
          <a:ext cx="93726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BF2205A6-2262-4912-9ECD-DF2125D443BC}" type="TxLink">
            <a:rPr lang="en-US" sz="1400" b="1" kern="1200">
              <a:solidFill>
                <a:srgbClr val="212743"/>
              </a:solidFill>
              <a:latin typeface="+mn-lt"/>
              <a:ea typeface="+mn-ea"/>
              <a:cs typeface="+mn-cs"/>
            </a:rPr>
            <a:pPr marL="0" indent="0" algn="l" defTabSz="914400" rtl="0" eaLnBrk="1" latinLnBrk="0" hangingPunct="1"/>
            <a:t>Structure</a:t>
          </a:fld>
          <a:endParaRPr lang="ru-RU" sz="1400" b="1" kern="1200">
            <a:solidFill>
              <a:srgbClr val="212743"/>
            </a:solidFill>
            <a:latin typeface="+mn-lt"/>
            <a:ea typeface="+mn-ea"/>
            <a:cs typeface="+mn-cs"/>
          </a:endParaRPr>
        </a:p>
      </xdr:txBody>
    </xdr:sp>
    <xdr:clientData/>
  </xdr:twoCellAnchor>
  <xdr:twoCellAnchor>
    <xdr:from>
      <xdr:col>8</xdr:col>
      <xdr:colOff>55793</xdr:colOff>
      <xdr:row>8</xdr:row>
      <xdr:rowOff>35644</xdr:rowOff>
    </xdr:from>
    <xdr:to>
      <xdr:col>9</xdr:col>
      <xdr:colOff>208193</xdr:colOff>
      <xdr:row>9</xdr:row>
      <xdr:rowOff>117324</xdr:rowOff>
    </xdr:to>
    <xdr:sp macro="" textlink="Processing!Q1">
      <xdr:nvSpPr>
        <xdr:cNvPr id="67" name="TextBox 24">
          <a:extLst>
            <a:ext uri="{FF2B5EF4-FFF2-40B4-BE49-F238E27FC236}">
              <a16:creationId xmlns:a16="http://schemas.microsoft.com/office/drawing/2014/main" id="{7EB285BE-CA37-455F-9536-E07BF5C6FF2B}"/>
            </a:ext>
          </a:extLst>
        </xdr:cNvPr>
        <xdr:cNvSpPr txBox="1"/>
      </xdr:nvSpPr>
      <xdr:spPr>
        <a:xfrm>
          <a:off x="4932593" y="1498684"/>
          <a:ext cx="762000"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B1FB09-84B8-4503-8C10-7C2C6370679D}" type="TxLink">
            <a:rPr lang="en-US" sz="1100" b="1" i="0" u="none" strike="noStrike" kern="1200">
              <a:solidFill>
                <a:srgbClr val="000000"/>
              </a:solidFill>
              <a:latin typeface="Aptos Narrow"/>
              <a:ea typeface="+mn-ea"/>
              <a:cs typeface="+mn-cs"/>
            </a:rPr>
            <a:pPr marL="0" indent="0" algn="l" defTabSz="914400" rtl="0" eaLnBrk="1" latinLnBrk="0" hangingPunct="1"/>
            <a:t>Inflow</a:t>
          </a:fld>
          <a:endParaRPr lang="ru-RU" sz="1400" b="1" kern="1200">
            <a:solidFill>
              <a:srgbClr val="212743"/>
            </a:solidFill>
            <a:latin typeface="+mn-lt"/>
            <a:ea typeface="+mn-ea"/>
            <a:cs typeface="+mn-cs"/>
          </a:endParaRPr>
        </a:p>
      </xdr:txBody>
    </xdr:sp>
    <xdr:clientData/>
  </xdr:twoCellAnchor>
  <xdr:twoCellAnchor>
    <xdr:from>
      <xdr:col>2</xdr:col>
      <xdr:colOff>527685</xdr:colOff>
      <xdr:row>32</xdr:row>
      <xdr:rowOff>87934</xdr:rowOff>
    </xdr:from>
    <xdr:to>
      <xdr:col>7</xdr:col>
      <xdr:colOff>32385</xdr:colOff>
      <xdr:row>39</xdr:row>
      <xdr:rowOff>87934</xdr:rowOff>
    </xdr:to>
    <xdr:graphicFrame macro="">
      <xdr:nvGraphicFramePr>
        <xdr:cNvPr id="127" name="Chart 126">
          <a:extLst>
            <a:ext uri="{FF2B5EF4-FFF2-40B4-BE49-F238E27FC236}">
              <a16:creationId xmlns:a16="http://schemas.microsoft.com/office/drawing/2014/main" id="{8C3D3B9B-6392-4A01-B2B1-AC9FD78280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xdr:col>
      <xdr:colOff>558165</xdr:colOff>
      <xdr:row>31</xdr:row>
      <xdr:rowOff>91440</xdr:rowOff>
    </xdr:from>
    <xdr:to>
      <xdr:col>5</xdr:col>
      <xdr:colOff>108585</xdr:colOff>
      <xdr:row>33</xdr:row>
      <xdr:rowOff>37176</xdr:rowOff>
    </xdr:to>
    <xdr:sp macro="" textlink="Processing!N26">
      <xdr:nvSpPr>
        <xdr:cNvPr id="128" name="TextBox 24">
          <a:extLst>
            <a:ext uri="{FF2B5EF4-FFF2-40B4-BE49-F238E27FC236}">
              <a16:creationId xmlns:a16="http://schemas.microsoft.com/office/drawing/2014/main" id="{93B94D7A-1825-4C71-B58B-A051D0AA80AF}"/>
            </a:ext>
          </a:extLst>
        </xdr:cNvPr>
        <xdr:cNvSpPr txBox="1"/>
      </xdr:nvSpPr>
      <xdr:spPr>
        <a:xfrm>
          <a:off x="1777365" y="5760720"/>
          <a:ext cx="1379220" cy="311496"/>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097DD66-5465-44E4-AC5E-B599A849618D}" type="TxLink">
            <a:rPr lang="en-US" sz="1400" b="1" kern="1200">
              <a:solidFill>
                <a:srgbClr val="212743"/>
              </a:solidFill>
              <a:latin typeface="+mn-lt"/>
              <a:ea typeface="+mn-ea"/>
              <a:cs typeface="+mn-cs"/>
            </a:rPr>
            <a:pPr marL="0" indent="0" algn="l" defTabSz="914400" rtl="0" eaLnBrk="1" latinLnBrk="0" hangingPunct="1"/>
            <a:t>Annual Plans</a:t>
          </a:fld>
          <a:endParaRPr lang="ru-RU" sz="1400" b="1" kern="1200">
            <a:solidFill>
              <a:srgbClr val="212743"/>
            </a:solidFill>
            <a:latin typeface="+mn-lt"/>
            <a:ea typeface="+mn-ea"/>
            <a:cs typeface="+mn-cs"/>
          </a:endParaRPr>
        </a:p>
      </xdr:txBody>
    </xdr:sp>
    <xdr:clientData/>
  </xdr:twoCellAnchor>
  <xdr:twoCellAnchor editAs="oneCell">
    <xdr:from>
      <xdr:col>3</xdr:col>
      <xdr:colOff>116205</xdr:colOff>
      <xdr:row>37</xdr:row>
      <xdr:rowOff>171754</xdr:rowOff>
    </xdr:from>
    <xdr:to>
      <xdr:col>7</xdr:col>
      <xdr:colOff>55245</xdr:colOff>
      <xdr:row>39</xdr:row>
      <xdr:rowOff>162610</xdr:rowOff>
    </xdr:to>
    <mc:AlternateContent xmlns:mc="http://schemas.openxmlformats.org/markup-compatibility/2006" xmlns:a14="http://schemas.microsoft.com/office/drawing/2010/main">
      <mc:Choice Requires="a14">
        <xdr:graphicFrame macro="">
          <xdr:nvGraphicFramePr>
            <xdr:cNvPr id="129" name="Year 20">
              <a:extLst>
                <a:ext uri="{FF2B5EF4-FFF2-40B4-BE49-F238E27FC236}">
                  <a16:creationId xmlns:a16="http://schemas.microsoft.com/office/drawing/2014/main" id="{367D6040-FE9D-441C-A3D6-A6B7B393A920}"/>
                </a:ext>
              </a:extLst>
            </xdr:cNvPr>
            <xdr:cNvGraphicFramePr/>
          </xdr:nvGraphicFramePr>
          <xdr:xfrm>
            <a:off x="0" y="0"/>
            <a:ext cx="0" cy="0"/>
          </xdr:xfrm>
          <a:graphic>
            <a:graphicData uri="http://schemas.microsoft.com/office/drawing/2010/slicer">
              <sle:slicer xmlns:sle="http://schemas.microsoft.com/office/drawing/2010/slicer" name="Year 20"/>
            </a:graphicData>
          </a:graphic>
        </xdr:graphicFrame>
      </mc:Choice>
      <mc:Fallback xmlns="">
        <xdr:sp macro="" textlink="">
          <xdr:nvSpPr>
            <xdr:cNvPr id="0" name=""/>
            <xdr:cNvSpPr>
              <a:spLocks noTextEdit="1"/>
            </xdr:cNvSpPr>
          </xdr:nvSpPr>
          <xdr:spPr>
            <a:xfrm>
              <a:off x="1945005" y="6938314"/>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53340</xdr:colOff>
      <xdr:row>31</xdr:row>
      <xdr:rowOff>133654</xdr:rowOff>
    </xdr:from>
    <xdr:to>
      <xdr:col>9</xdr:col>
      <xdr:colOff>114300</xdr:colOff>
      <xdr:row>33</xdr:row>
      <xdr:rowOff>32454</xdr:rowOff>
    </xdr:to>
    <xdr:sp macro="" textlink="Processing!D31">
      <xdr:nvSpPr>
        <xdr:cNvPr id="132" name="TextBox 24">
          <a:extLst>
            <a:ext uri="{FF2B5EF4-FFF2-40B4-BE49-F238E27FC236}">
              <a16:creationId xmlns:a16="http://schemas.microsoft.com/office/drawing/2014/main" id="{5105296F-A0AB-46E3-A267-2311D0C8891C}"/>
            </a:ext>
          </a:extLst>
        </xdr:cNvPr>
        <xdr:cNvSpPr txBox="1"/>
      </xdr:nvSpPr>
      <xdr:spPr>
        <a:xfrm>
          <a:off x="4930140" y="5802934"/>
          <a:ext cx="6705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A1F9FB3E-F48E-4012-BD1A-6FD771BF9472}" type="TxLink">
            <a:rPr lang="en-US" sz="1100" b="0" i="0" u="none" strike="noStrike" kern="1200">
              <a:solidFill>
                <a:srgbClr val="0F868F"/>
              </a:solidFill>
              <a:latin typeface="Aptos Narrow"/>
              <a:ea typeface="+mn-ea"/>
              <a:cs typeface="+mn-cs"/>
            </a:rPr>
            <a:pPr marL="0" indent="0" algn="r" defTabSz="914400" rtl="0" eaLnBrk="1" latinLnBrk="0" hangingPunct="1"/>
            <a:t> $16,328 </a:t>
          </a:fld>
          <a:endParaRPr lang="ru-RU" sz="1400" b="0" kern="1200">
            <a:solidFill>
              <a:srgbClr val="0F868F"/>
            </a:solidFill>
            <a:latin typeface="+mn-lt"/>
            <a:ea typeface="+mn-ea"/>
            <a:cs typeface="+mn-cs"/>
          </a:endParaRPr>
        </a:p>
      </xdr:txBody>
    </xdr:sp>
    <xdr:clientData/>
  </xdr:twoCellAnchor>
  <xdr:twoCellAnchor>
    <xdr:from>
      <xdr:col>5</xdr:col>
      <xdr:colOff>426720</xdr:colOff>
      <xdr:row>31</xdr:row>
      <xdr:rowOff>133654</xdr:rowOff>
    </xdr:from>
    <xdr:to>
      <xdr:col>6</xdr:col>
      <xdr:colOff>518160</xdr:colOff>
      <xdr:row>33</xdr:row>
      <xdr:rowOff>32454</xdr:rowOff>
    </xdr:to>
    <xdr:sp macro="" textlink="Processing!E31">
      <xdr:nvSpPr>
        <xdr:cNvPr id="133" name="TextBox 24">
          <a:extLst>
            <a:ext uri="{FF2B5EF4-FFF2-40B4-BE49-F238E27FC236}">
              <a16:creationId xmlns:a16="http://schemas.microsoft.com/office/drawing/2014/main" id="{08C60B4E-D1F6-421B-9694-2B79F6BFF87F}"/>
            </a:ext>
          </a:extLst>
        </xdr:cNvPr>
        <xdr:cNvSpPr txBox="1"/>
      </xdr:nvSpPr>
      <xdr:spPr>
        <a:xfrm>
          <a:off x="3474720" y="5802934"/>
          <a:ext cx="7010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35C6536-70AD-4935-910D-D3C11E64DBC4}" type="TxLink">
            <a:rPr lang="en-US" sz="1100" b="0" i="0" u="none" strike="noStrike" kern="1200">
              <a:solidFill>
                <a:srgbClr val="01C5CF"/>
              </a:solidFill>
              <a:latin typeface="Aptos Narrow"/>
              <a:ea typeface="+mn-ea"/>
              <a:cs typeface="+mn-cs"/>
            </a:rPr>
            <a:pPr marL="0" indent="0" algn="r" defTabSz="914400" rtl="0" eaLnBrk="1" latinLnBrk="0" hangingPunct="1"/>
            <a:t> </a:t>
          </a:fld>
          <a:endParaRPr lang="ru-RU" sz="1400" b="0" kern="1200">
            <a:solidFill>
              <a:srgbClr val="01C5CF"/>
            </a:solidFill>
            <a:latin typeface="+mn-lt"/>
            <a:ea typeface="+mn-ea"/>
            <a:cs typeface="+mn-cs"/>
          </a:endParaRPr>
        </a:p>
      </xdr:txBody>
    </xdr:sp>
    <xdr:clientData/>
  </xdr:twoCellAnchor>
  <xdr:twoCellAnchor editAs="oneCell">
    <xdr:from>
      <xdr:col>16</xdr:col>
      <xdr:colOff>472440</xdr:colOff>
      <xdr:row>2</xdr:row>
      <xdr:rowOff>53340</xdr:rowOff>
    </xdr:from>
    <xdr:to>
      <xdr:col>20</xdr:col>
      <xdr:colOff>411480</xdr:colOff>
      <xdr:row>4</xdr:row>
      <xdr:rowOff>44196</xdr:rowOff>
    </xdr:to>
    <mc:AlternateContent xmlns:mc="http://schemas.openxmlformats.org/markup-compatibility/2006" xmlns:a14="http://schemas.microsoft.com/office/drawing/2010/main">
      <mc:Choice Requires="a14">
        <xdr:graphicFrame macro="">
          <xdr:nvGraphicFramePr>
            <xdr:cNvPr id="142" name="Year 21">
              <a:extLst>
                <a:ext uri="{FF2B5EF4-FFF2-40B4-BE49-F238E27FC236}">
                  <a16:creationId xmlns:a16="http://schemas.microsoft.com/office/drawing/2014/main" id="{1E3A46F6-F260-4F5F-BA73-B31E374FAFA5}"/>
                </a:ext>
              </a:extLst>
            </xdr:cNvPr>
            <xdr:cNvGraphicFramePr/>
          </xdr:nvGraphicFramePr>
          <xdr:xfrm>
            <a:off x="0" y="0"/>
            <a:ext cx="0" cy="0"/>
          </xdr:xfrm>
          <a:graphic>
            <a:graphicData uri="http://schemas.microsoft.com/office/drawing/2010/slicer">
              <sle:slicer xmlns:sle="http://schemas.microsoft.com/office/drawing/2010/slicer" name="Year 21"/>
            </a:graphicData>
          </a:graphic>
        </xdr:graphicFrame>
      </mc:Choice>
      <mc:Fallback xmlns="">
        <xdr:sp macro="" textlink="">
          <xdr:nvSpPr>
            <xdr:cNvPr id="0" name=""/>
            <xdr:cNvSpPr>
              <a:spLocks noTextEdit="1"/>
            </xdr:cNvSpPr>
          </xdr:nvSpPr>
          <xdr:spPr>
            <a:xfrm>
              <a:off x="10226040" y="419100"/>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7</xdr:col>
      <xdr:colOff>541020</xdr:colOff>
      <xdr:row>2</xdr:row>
      <xdr:rowOff>60960</xdr:rowOff>
    </xdr:from>
    <xdr:to>
      <xdr:col>9</xdr:col>
      <xdr:colOff>289560</xdr:colOff>
      <xdr:row>4</xdr:row>
      <xdr:rowOff>5542</xdr:rowOff>
    </xdr:to>
    <xdr:sp macro="" textlink="">
      <xdr:nvSpPr>
        <xdr:cNvPr id="145" name="Rectangle: Rounded Corners 144">
          <a:hlinkClick xmlns:r="http://schemas.openxmlformats.org/officeDocument/2006/relationships" r:id="rId16"/>
          <a:extLst>
            <a:ext uri="{FF2B5EF4-FFF2-40B4-BE49-F238E27FC236}">
              <a16:creationId xmlns:a16="http://schemas.microsoft.com/office/drawing/2014/main" id="{CE96D796-5E87-4455-8F78-6C6825351F91}"/>
            </a:ext>
          </a:extLst>
        </xdr:cNvPr>
        <xdr:cNvSpPr/>
      </xdr:nvSpPr>
      <xdr:spPr>
        <a:xfrm>
          <a:off x="4808220" y="426720"/>
          <a:ext cx="967740" cy="310342"/>
        </a:xfrm>
        <a:prstGeom prst="roundRect">
          <a:avLst>
            <a:gd name="adj" fmla="val 49653"/>
          </a:avLst>
        </a:prstGeom>
        <a:solidFill>
          <a:srgbClr val="EAF2FA"/>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334F67"/>
              </a:solidFill>
              <a:effectLst/>
              <a:latin typeface="+mn-lt"/>
              <a:ea typeface="+mn-ea"/>
              <a:cs typeface="+mn-cs"/>
            </a:rPr>
            <a:t>Dashboard</a:t>
          </a:r>
          <a:endParaRPr lang="ru-RU" sz="1100" b="0">
            <a:solidFill>
              <a:srgbClr val="334F67"/>
            </a:solidFill>
            <a:effectLst/>
            <a:latin typeface="+mn-lt"/>
            <a:ea typeface="+mn-ea"/>
            <a:cs typeface="+mn-cs"/>
          </a:endParaRPr>
        </a:p>
      </xdr:txBody>
    </xdr:sp>
    <xdr:clientData/>
  </xdr:twoCellAnchor>
  <xdr:twoCellAnchor>
    <xdr:from>
      <xdr:col>12</xdr:col>
      <xdr:colOff>38100</xdr:colOff>
      <xdr:row>2</xdr:row>
      <xdr:rowOff>60960</xdr:rowOff>
    </xdr:from>
    <xdr:to>
      <xdr:col>13</xdr:col>
      <xdr:colOff>396240</xdr:colOff>
      <xdr:row>4</xdr:row>
      <xdr:rowOff>5542</xdr:rowOff>
    </xdr:to>
    <xdr:sp macro="" textlink="">
      <xdr:nvSpPr>
        <xdr:cNvPr id="146" name="Rectangle: Rounded Corners 145">
          <a:hlinkClick xmlns:r="http://schemas.openxmlformats.org/officeDocument/2006/relationships" r:id="rId17"/>
          <a:extLst>
            <a:ext uri="{FF2B5EF4-FFF2-40B4-BE49-F238E27FC236}">
              <a16:creationId xmlns:a16="http://schemas.microsoft.com/office/drawing/2014/main" id="{6285D482-4C85-49BE-B551-D84C96B0D2E7}"/>
            </a:ext>
          </a:extLst>
        </xdr:cNvPr>
        <xdr:cNvSpPr/>
      </xdr:nvSpPr>
      <xdr:spPr>
        <a:xfrm>
          <a:off x="7353300" y="426720"/>
          <a:ext cx="967740" cy="310342"/>
        </a:xfrm>
        <a:prstGeom prst="roundRect">
          <a:avLst>
            <a:gd name="adj" fmla="val 49653"/>
          </a:avLst>
        </a:prstGeom>
        <a:solidFill>
          <a:srgbClr val="EAF2FA"/>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334F67"/>
              </a:solidFill>
              <a:effectLst/>
              <a:latin typeface="+mn-lt"/>
              <a:ea typeface="+mn-ea"/>
              <a:cs typeface="+mn-cs"/>
            </a:rPr>
            <a:t>Costs</a:t>
          </a:r>
          <a:endParaRPr lang="ru-RU" sz="1050" b="0" kern="1200">
            <a:solidFill>
              <a:srgbClr val="334F67"/>
            </a:solidFill>
            <a:latin typeface="+mn-lt"/>
            <a:ea typeface="+mn-ea"/>
            <a:cs typeface="+mn-cs"/>
          </a:endParaRPr>
        </a:p>
      </xdr:txBody>
    </xdr:sp>
    <xdr:clientData/>
  </xdr:twoCellAnchor>
  <xdr:twoCellAnchor>
    <xdr:from>
      <xdr:col>9</xdr:col>
      <xdr:colOff>594360</xdr:colOff>
      <xdr:row>2</xdr:row>
      <xdr:rowOff>60960</xdr:rowOff>
    </xdr:from>
    <xdr:to>
      <xdr:col>11</xdr:col>
      <xdr:colOff>342900</xdr:colOff>
      <xdr:row>4</xdr:row>
      <xdr:rowOff>5542</xdr:rowOff>
    </xdr:to>
    <xdr:sp macro="" textlink="Processing!F26">
      <xdr:nvSpPr>
        <xdr:cNvPr id="147" name="Rectangle: Rounded Corners 146">
          <a:extLst>
            <a:ext uri="{FF2B5EF4-FFF2-40B4-BE49-F238E27FC236}">
              <a16:creationId xmlns:a16="http://schemas.microsoft.com/office/drawing/2014/main" id="{845E2F50-6107-43B6-AD9A-F7204436B5E5}"/>
            </a:ext>
          </a:extLst>
        </xdr:cNvPr>
        <xdr:cNvSpPr/>
      </xdr:nvSpPr>
      <xdr:spPr>
        <a:xfrm>
          <a:off x="6080760" y="426720"/>
          <a:ext cx="967740" cy="310342"/>
        </a:xfrm>
        <a:prstGeom prst="roundRect">
          <a:avLst>
            <a:gd name="adj" fmla="val 49653"/>
          </a:avLst>
        </a:prstGeom>
        <a:solidFill>
          <a:srgbClr val="77ABDF"/>
        </a:solidFill>
        <a:ln w="9525">
          <a:solidFill>
            <a:srgbClr val="2B71B7"/>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F7ACD383-DBBD-41C1-8129-D552369CE456}" type="TxLink">
            <a:rPr lang="en-US" sz="1050" b="1" i="0" u="none" strike="noStrike" kern="1200">
              <a:solidFill>
                <a:schemeClr val="bg1"/>
              </a:solidFill>
              <a:latin typeface="+mn-lt"/>
              <a:ea typeface="+mn-ea"/>
              <a:cs typeface="+mn-cs"/>
            </a:rPr>
            <a:pPr marL="0" indent="0" algn="ctr" defTabSz="914400" rtl="0" eaLnBrk="1" latinLnBrk="0" hangingPunct="1"/>
            <a:t>Structure</a:t>
          </a:fld>
          <a:endParaRPr lang="ru-RU" sz="1050" kern="1200">
            <a:solidFill>
              <a:schemeClr val="bg1"/>
            </a:solidFill>
            <a:latin typeface="+mn-lt"/>
            <a:ea typeface="+mn-ea"/>
            <a:cs typeface="+mn-cs"/>
          </a:endParaRPr>
        </a:p>
      </xdr:txBody>
    </xdr:sp>
    <xdr:clientData/>
  </xdr:twoCellAnchor>
  <xdr:twoCellAnchor>
    <xdr:from>
      <xdr:col>14</xdr:col>
      <xdr:colOff>91440</xdr:colOff>
      <xdr:row>2</xdr:row>
      <xdr:rowOff>60960</xdr:rowOff>
    </xdr:from>
    <xdr:to>
      <xdr:col>15</xdr:col>
      <xdr:colOff>449580</xdr:colOff>
      <xdr:row>4</xdr:row>
      <xdr:rowOff>5542</xdr:rowOff>
    </xdr:to>
    <xdr:sp macro="" textlink="">
      <xdr:nvSpPr>
        <xdr:cNvPr id="148" name="Rectangle: Rounded Corners 147">
          <a:hlinkClick xmlns:r="http://schemas.openxmlformats.org/officeDocument/2006/relationships" r:id="rId18"/>
          <a:extLst>
            <a:ext uri="{FF2B5EF4-FFF2-40B4-BE49-F238E27FC236}">
              <a16:creationId xmlns:a16="http://schemas.microsoft.com/office/drawing/2014/main" id="{643047AA-B630-4FB6-A222-640A3F336113}"/>
            </a:ext>
          </a:extLst>
        </xdr:cNvPr>
        <xdr:cNvSpPr/>
      </xdr:nvSpPr>
      <xdr:spPr>
        <a:xfrm>
          <a:off x="8625840" y="426720"/>
          <a:ext cx="967740" cy="310342"/>
        </a:xfrm>
        <a:prstGeom prst="roundRect">
          <a:avLst>
            <a:gd name="adj" fmla="val 49653"/>
          </a:avLst>
        </a:prstGeom>
        <a:solidFill>
          <a:srgbClr val="EAF2FA"/>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pl-PL" sz="1100" b="0">
              <a:solidFill>
                <a:srgbClr val="334F67"/>
              </a:solidFill>
              <a:effectLst/>
              <a:latin typeface="+mn-lt"/>
              <a:ea typeface="+mn-ea"/>
              <a:cs typeface="+mn-cs"/>
            </a:rPr>
            <a:t>Budget</a:t>
          </a:r>
          <a:endParaRPr lang="ru-RU" sz="1050" b="0" kern="1200">
            <a:solidFill>
              <a:srgbClr val="334F67"/>
            </a:solidFill>
            <a:latin typeface="+mn-lt"/>
            <a:ea typeface="+mn-ea"/>
            <a:cs typeface="+mn-cs"/>
          </a:endParaRPr>
        </a:p>
      </xdr:txBody>
    </xdr:sp>
    <xdr:clientData/>
  </xdr:twoCellAnchor>
  <xdr:twoCellAnchor>
    <xdr:from>
      <xdr:col>3</xdr:col>
      <xdr:colOff>22860</xdr:colOff>
      <xdr:row>2</xdr:row>
      <xdr:rowOff>30480</xdr:rowOff>
    </xdr:from>
    <xdr:to>
      <xdr:col>3</xdr:col>
      <xdr:colOff>405514</xdr:colOff>
      <xdr:row>4</xdr:row>
      <xdr:rowOff>62593</xdr:rowOff>
    </xdr:to>
    <xdr:grpSp>
      <xdr:nvGrpSpPr>
        <xdr:cNvPr id="149" name="Group 148">
          <a:extLst>
            <a:ext uri="{FF2B5EF4-FFF2-40B4-BE49-F238E27FC236}">
              <a16:creationId xmlns:a16="http://schemas.microsoft.com/office/drawing/2014/main" id="{71D2F80A-5EF8-4BF6-9DC2-F228D52566B7}"/>
            </a:ext>
          </a:extLst>
        </xdr:cNvPr>
        <xdr:cNvGrpSpPr/>
      </xdr:nvGrpSpPr>
      <xdr:grpSpPr>
        <a:xfrm>
          <a:off x="1794510" y="411480"/>
          <a:ext cx="382654" cy="413113"/>
          <a:chOff x="259080" y="2584068"/>
          <a:chExt cx="995827" cy="1035432"/>
        </a:xfrm>
      </xdr:grpSpPr>
      <xdr:pic>
        <xdr:nvPicPr>
          <xdr:cNvPr id="150" name="Graphic 149" descr="Signal with solid fill">
            <a:extLst>
              <a:ext uri="{FF2B5EF4-FFF2-40B4-BE49-F238E27FC236}">
                <a16:creationId xmlns:a16="http://schemas.microsoft.com/office/drawing/2014/main" id="{4A03F95C-B2BB-D589-9197-C473E5116154}"/>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259080" y="2705100"/>
            <a:ext cx="914400" cy="914400"/>
          </a:xfrm>
          <a:prstGeom prst="rect">
            <a:avLst/>
          </a:prstGeom>
        </xdr:spPr>
      </xdr:pic>
      <xdr:pic>
        <xdr:nvPicPr>
          <xdr:cNvPr id="151" name="Graphic 150" descr="Back with solid fill">
            <a:extLst>
              <a:ext uri="{FF2B5EF4-FFF2-40B4-BE49-F238E27FC236}">
                <a16:creationId xmlns:a16="http://schemas.microsoft.com/office/drawing/2014/main" id="{ED62A9DA-5BDC-E551-0516-AD5753796EC1}"/>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rot="7316941">
            <a:off x="282739" y="2584068"/>
            <a:ext cx="972168" cy="972168"/>
          </a:xfrm>
          <a:prstGeom prst="rect">
            <a:avLst/>
          </a:prstGeom>
        </xdr:spPr>
      </xdr:pic>
      <xdr:pic>
        <xdr:nvPicPr>
          <xdr:cNvPr id="152" name="Graphic 151" descr="Flying Money with solid fill">
            <a:extLst>
              <a:ext uri="{FF2B5EF4-FFF2-40B4-BE49-F238E27FC236}">
                <a16:creationId xmlns:a16="http://schemas.microsoft.com/office/drawing/2014/main" id="{FA7FEBA0-F33D-F251-09C0-4BE2FE9CD646}"/>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tretch>
            <a:fillRect/>
          </a:stretch>
        </xdr:blipFill>
        <xdr:spPr>
          <a:xfrm>
            <a:off x="259080" y="2667001"/>
            <a:ext cx="525780" cy="525781"/>
          </a:xfrm>
          <a:prstGeom prst="rect">
            <a:avLst/>
          </a:prstGeom>
        </xdr:spPr>
      </xdr:pic>
    </xdr:grpSp>
    <xdr:clientData/>
  </xdr:twoCellAnchor>
  <xdr:twoCellAnchor>
    <xdr:from>
      <xdr:col>3</xdr:col>
      <xdr:colOff>369026</xdr:colOff>
      <xdr:row>2</xdr:row>
      <xdr:rowOff>71302</xdr:rowOff>
    </xdr:from>
    <xdr:to>
      <xdr:col>6</xdr:col>
      <xdr:colOff>411480</xdr:colOff>
      <xdr:row>4</xdr:row>
      <xdr:rowOff>79619</xdr:rowOff>
    </xdr:to>
    <xdr:sp macro="" textlink="">
      <xdr:nvSpPr>
        <xdr:cNvPr id="153" name="TextBox 152">
          <a:extLst>
            <a:ext uri="{FF2B5EF4-FFF2-40B4-BE49-F238E27FC236}">
              <a16:creationId xmlns:a16="http://schemas.microsoft.com/office/drawing/2014/main" id="{C7A8468A-3EED-4E43-91C5-C835EA147B5C}"/>
            </a:ext>
          </a:extLst>
        </xdr:cNvPr>
        <xdr:cNvSpPr txBox="1"/>
      </xdr:nvSpPr>
      <xdr:spPr>
        <a:xfrm>
          <a:off x="2197826" y="437062"/>
          <a:ext cx="1871254" cy="374077"/>
        </a:xfrm>
        <a:prstGeom prst="rect">
          <a:avLst/>
        </a:prstGeom>
        <a:noFill/>
      </xdr:spPr>
      <xdr:txBody>
        <a:bodyPr wrap="square" rtlCol="0">
          <a:spAutoFit/>
        </a:bodyPr>
        <a:lstStyle/>
        <a:p>
          <a:pPr marL="0" indent="0" algn="l" defTabSz="914400" rtl="0" eaLnBrk="1" latinLnBrk="0" hangingPunct="1"/>
          <a:r>
            <a:rPr lang="pl-PL" sz="1800" b="1" kern="1200">
              <a:solidFill>
                <a:srgbClr val="212743"/>
              </a:solidFill>
              <a:latin typeface="+mn-lt"/>
              <a:ea typeface="+mn-ea"/>
              <a:cs typeface="+mn-cs"/>
            </a:rPr>
            <a:t>Personal Finance</a:t>
          </a:r>
          <a:endParaRPr lang="ru-RU" sz="1800" b="1" kern="1200">
            <a:solidFill>
              <a:srgbClr val="212743"/>
            </a:solidFill>
            <a:latin typeface="+mn-lt"/>
            <a:ea typeface="+mn-ea"/>
            <a:cs typeface="+mn-cs"/>
          </a:endParaRPr>
        </a:p>
      </xdr:txBody>
    </xdr:sp>
    <xdr:clientData/>
  </xdr:twoCellAnchor>
  <xdr:twoCellAnchor>
    <xdr:from>
      <xdr:col>0</xdr:col>
      <xdr:colOff>0</xdr:colOff>
      <xdr:row>0</xdr:row>
      <xdr:rowOff>0</xdr:rowOff>
    </xdr:from>
    <xdr:to>
      <xdr:col>1</xdr:col>
      <xdr:colOff>83820</xdr:colOff>
      <xdr:row>1</xdr:row>
      <xdr:rowOff>83820</xdr:rowOff>
    </xdr:to>
    <xdr:sp macro="" textlink="">
      <xdr:nvSpPr>
        <xdr:cNvPr id="154" name="Rectangle 153">
          <a:extLst>
            <a:ext uri="{FF2B5EF4-FFF2-40B4-BE49-F238E27FC236}">
              <a16:creationId xmlns:a16="http://schemas.microsoft.com/office/drawing/2014/main" id="{3826FF9E-2E5B-48F0-A920-BB2B004A76CD}"/>
            </a:ext>
          </a:extLst>
        </xdr:cNvPr>
        <xdr:cNvSpPr/>
      </xdr:nvSpPr>
      <xdr:spPr>
        <a:xfrm>
          <a:off x="0" y="0"/>
          <a:ext cx="693420" cy="266700"/>
        </a:xfrm>
        <a:prstGeom prst="rect">
          <a:avLst/>
        </a:prstGeom>
        <a:solidFill>
          <a:srgbClr val="E6E2F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22</xdr:col>
      <xdr:colOff>212160</xdr:colOff>
      <xdr:row>1</xdr:row>
      <xdr:rowOff>0</xdr:rowOff>
    </xdr:from>
    <xdr:to>
      <xdr:col>22</xdr:col>
      <xdr:colOff>486480</xdr:colOff>
      <xdr:row>2</xdr:row>
      <xdr:rowOff>91440</xdr:rowOff>
    </xdr:to>
    <xdr:pic>
      <xdr:nvPicPr>
        <xdr:cNvPr id="156" name="Graphic 155" descr="Partial sun with solid fill">
          <a:hlinkClick xmlns:r="http://schemas.openxmlformats.org/officeDocument/2006/relationships" r:id="rId25"/>
          <a:extLst>
            <a:ext uri="{FF2B5EF4-FFF2-40B4-BE49-F238E27FC236}">
              <a16:creationId xmlns:a16="http://schemas.microsoft.com/office/drawing/2014/main" id="{BB0AE153-A47E-BAED-4D4F-A468FC9CF729}"/>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a:off x="13623360" y="182880"/>
          <a:ext cx="274320" cy="274320"/>
        </a:xfrm>
        <a:prstGeom prst="rect">
          <a:avLst/>
        </a:prstGeom>
      </xdr:spPr>
    </xdr:pic>
    <xdr:clientData/>
  </xdr:twoCellAnchor>
  <xdr:twoCellAnchor>
    <xdr:from>
      <xdr:col>21</xdr:col>
      <xdr:colOff>426720</xdr:colOff>
      <xdr:row>1</xdr:row>
      <xdr:rowOff>0</xdr:rowOff>
    </xdr:from>
    <xdr:to>
      <xdr:col>22</xdr:col>
      <xdr:colOff>91440</xdr:colOff>
      <xdr:row>2</xdr:row>
      <xdr:rowOff>91440</xdr:rowOff>
    </xdr:to>
    <xdr:pic>
      <xdr:nvPicPr>
        <xdr:cNvPr id="157" name="Graphic 156" descr="Moon with solid fill">
          <a:hlinkClick xmlns:r="http://schemas.openxmlformats.org/officeDocument/2006/relationships" r:id="rId28"/>
          <a:extLst>
            <a:ext uri="{FF2B5EF4-FFF2-40B4-BE49-F238E27FC236}">
              <a16:creationId xmlns:a16="http://schemas.microsoft.com/office/drawing/2014/main" id="{EDDFF7B6-4783-423F-866C-3A1DC14E6753}"/>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13228320" y="182880"/>
          <a:ext cx="274320" cy="274320"/>
        </a:xfrm>
        <a:prstGeom prst="rect">
          <a:avLst/>
        </a:prstGeom>
      </xdr:spPr>
    </xdr:pic>
    <xdr:clientData/>
  </xdr:twoCellAnchor>
  <xdr:twoCellAnchor>
    <xdr:from>
      <xdr:col>22</xdr:col>
      <xdr:colOff>607200</xdr:colOff>
      <xdr:row>1</xdr:row>
      <xdr:rowOff>0</xdr:rowOff>
    </xdr:from>
    <xdr:to>
      <xdr:col>23</xdr:col>
      <xdr:colOff>271920</xdr:colOff>
      <xdr:row>2</xdr:row>
      <xdr:rowOff>91440</xdr:rowOff>
    </xdr:to>
    <xdr:pic>
      <xdr:nvPicPr>
        <xdr:cNvPr id="158" name="Graphic 157" descr="Sun with solid fill">
          <a:extLst>
            <a:ext uri="{FF2B5EF4-FFF2-40B4-BE49-F238E27FC236}">
              <a16:creationId xmlns:a16="http://schemas.microsoft.com/office/drawing/2014/main" id="{B785AE32-BE2F-CCDB-428C-B0130F97F308}"/>
            </a:ext>
          </a:extLst>
        </xdr:cNvPr>
        <xdr:cNvPicPr>
          <a:picLocks noChangeAspect="1"/>
        </xdr:cNvPicPr>
      </xdr:nvPicPr>
      <xdr:blipFill>
        <a:blip xmlns:r="http://schemas.openxmlformats.org/officeDocument/2006/relationships" r:embed="rId31">
          <a:extLst>
            <a:ext uri="{96DAC541-7B7A-43D3-8B79-37D633B846F1}">
              <asvg:svgBlip xmlns:asvg="http://schemas.microsoft.com/office/drawing/2016/SVG/main" r:embed="rId32"/>
            </a:ext>
          </a:extLst>
        </a:blip>
        <a:stretch>
          <a:fillRect/>
        </a:stretch>
      </xdr:blipFill>
      <xdr:spPr>
        <a:xfrm>
          <a:off x="14018400" y="182880"/>
          <a:ext cx="274320" cy="27432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2</xdr:col>
      <xdr:colOff>190500</xdr:colOff>
      <xdr:row>1</xdr:row>
      <xdr:rowOff>45720</xdr:rowOff>
    </xdr:from>
    <xdr:to>
      <xdr:col>21</xdr:col>
      <xdr:colOff>38100</xdr:colOff>
      <xdr:row>41</xdr:row>
      <xdr:rowOff>45720</xdr:rowOff>
    </xdr:to>
    <xdr:sp macro="" textlink="">
      <xdr:nvSpPr>
        <xdr:cNvPr id="2" name="Rectangle: Rounded Corners 1">
          <a:extLst>
            <a:ext uri="{FF2B5EF4-FFF2-40B4-BE49-F238E27FC236}">
              <a16:creationId xmlns:a16="http://schemas.microsoft.com/office/drawing/2014/main" id="{3A6FCF5E-1D4D-4ED8-9137-9CE392E7709C}"/>
            </a:ext>
          </a:extLst>
        </xdr:cNvPr>
        <xdr:cNvSpPr/>
      </xdr:nvSpPr>
      <xdr:spPr>
        <a:xfrm>
          <a:off x="1409700" y="228600"/>
          <a:ext cx="11430000" cy="7315200"/>
        </a:xfrm>
        <a:prstGeom prst="roundRect">
          <a:avLst>
            <a:gd name="adj" fmla="val 4725"/>
          </a:avLst>
        </a:prstGeom>
        <a:gradFill flip="none" rotWithShape="1">
          <a:gsLst>
            <a:gs pos="0">
              <a:srgbClr val="E3F0F9"/>
            </a:gs>
            <a:gs pos="98000">
              <a:srgbClr val="DEECF5"/>
            </a:gs>
          </a:gsLst>
          <a:path path="circle">
            <a:fillToRect r="100000" b="100000"/>
          </a:path>
          <a:tileRect l="-100000" t="-100000"/>
        </a:gradFill>
        <a:ln w="12700">
          <a:solidFill>
            <a:schemeClr val="bg1"/>
          </a:solidFill>
        </a:ln>
        <a:effectLst>
          <a:outerShdw blurRad="698500" dist="127000" dir="2700000" algn="tl" rotWithShape="0">
            <a:schemeClr val="tx2">
              <a:lumMod val="90000"/>
              <a:lumOff val="10000"/>
              <a:alpha val="40000"/>
            </a:scheme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190500</xdr:colOff>
      <xdr:row>1</xdr:row>
      <xdr:rowOff>45720</xdr:rowOff>
    </xdr:from>
    <xdr:to>
      <xdr:col>21</xdr:col>
      <xdr:colOff>38100</xdr:colOff>
      <xdr:row>5</xdr:row>
      <xdr:rowOff>0</xdr:rowOff>
    </xdr:to>
    <xdr:sp macro="" textlink="">
      <xdr:nvSpPr>
        <xdr:cNvPr id="3" name="Freeform: Shape 2">
          <a:extLst>
            <a:ext uri="{FF2B5EF4-FFF2-40B4-BE49-F238E27FC236}">
              <a16:creationId xmlns:a16="http://schemas.microsoft.com/office/drawing/2014/main" id="{08C889A1-36D7-4D1C-B712-9959A79C43D9}"/>
            </a:ext>
          </a:extLst>
        </xdr:cNvPr>
        <xdr:cNvSpPr/>
      </xdr:nvSpPr>
      <xdr:spPr>
        <a:xfrm>
          <a:off x="1409700" y="228600"/>
          <a:ext cx="11430000" cy="685800"/>
        </a:xfrm>
        <a:custGeom>
          <a:avLst/>
          <a:gdLst>
            <a:gd name="csX0" fmla="*/ 346723 w 11376660"/>
            <a:gd name="csY0" fmla="*/ 0 h 685800"/>
            <a:gd name="csX1" fmla="*/ 11029937 w 11376660"/>
            <a:gd name="csY1" fmla="*/ 0 h 685800"/>
            <a:gd name="csX2" fmla="*/ 11376660 w 11376660"/>
            <a:gd name="csY2" fmla="*/ 346723 h 685800"/>
            <a:gd name="csX3" fmla="*/ 11376660 w 11376660"/>
            <a:gd name="csY3" fmla="*/ 685800 h 685800"/>
            <a:gd name="csX4" fmla="*/ 0 w 11376660"/>
            <a:gd name="csY4" fmla="*/ 685800 h 685800"/>
            <a:gd name="csX5" fmla="*/ 0 w 11376660"/>
            <a:gd name="csY5" fmla="*/ 346723 h 685800"/>
            <a:gd name="csX6" fmla="*/ 346723 w 11376660"/>
            <a:gd name="csY6" fmla="*/ 0 h 685800"/>
          </a:gdLst>
          <a:ahLst/>
          <a:cxnLst>
            <a:cxn ang="0">
              <a:pos x="csX0" y="csY0"/>
            </a:cxn>
            <a:cxn ang="0">
              <a:pos x="csX1" y="csY1"/>
            </a:cxn>
            <a:cxn ang="0">
              <a:pos x="csX2" y="csY2"/>
            </a:cxn>
            <a:cxn ang="0">
              <a:pos x="csX3" y="csY3"/>
            </a:cxn>
            <a:cxn ang="0">
              <a:pos x="csX4" y="csY4"/>
            </a:cxn>
            <a:cxn ang="0">
              <a:pos x="csX5" y="csY5"/>
            </a:cxn>
            <a:cxn ang="0">
              <a:pos x="csX6" y="csY6"/>
            </a:cxn>
          </a:cxnLst>
          <a:rect l="l" t="t" r="r" b="b"/>
          <a:pathLst>
            <a:path w="11376660" h="685800">
              <a:moveTo>
                <a:pt x="346723" y="0"/>
              </a:moveTo>
              <a:lnTo>
                <a:pt x="11029937" y="0"/>
              </a:lnTo>
              <a:cubicBezTo>
                <a:pt x="11221427" y="0"/>
                <a:pt x="11376660" y="155233"/>
                <a:pt x="11376660" y="346723"/>
              </a:cubicBezTo>
              <a:lnTo>
                <a:pt x="11376660" y="685800"/>
              </a:lnTo>
              <a:lnTo>
                <a:pt x="0" y="685800"/>
              </a:lnTo>
              <a:lnTo>
                <a:pt x="0" y="346723"/>
              </a:lnTo>
              <a:cubicBezTo>
                <a:pt x="0" y="155233"/>
                <a:pt x="155233" y="0"/>
                <a:pt x="346723" y="0"/>
              </a:cubicBezTo>
              <a:close/>
            </a:path>
          </a:pathLst>
        </a:custGeom>
        <a:solidFill>
          <a:srgbClr val="FCFDF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indent="0" algn="l" defTabSz="914400" rtl="0" eaLnBrk="1" latinLnBrk="0" hangingPunct="1">
            <a:defRPr sz="1100" kern="1200">
              <a:solidFill>
                <a:schemeClr val="lt1"/>
              </a:solidFill>
              <a:latin typeface="+mn-lt"/>
              <a:ea typeface="+mn-ea"/>
              <a:cs typeface="+mn-cs"/>
            </a:defRPr>
          </a:lvl1pPr>
          <a:lvl2pPr marL="457200" indent="0" algn="l" defTabSz="914400" rtl="0" eaLnBrk="1" latinLnBrk="0" hangingPunct="1">
            <a:defRPr sz="1100" kern="1200">
              <a:solidFill>
                <a:schemeClr val="lt1"/>
              </a:solidFill>
              <a:latin typeface="+mn-lt"/>
              <a:ea typeface="+mn-ea"/>
              <a:cs typeface="+mn-cs"/>
            </a:defRPr>
          </a:lvl2pPr>
          <a:lvl3pPr marL="914400" indent="0" algn="l" defTabSz="914400" rtl="0" eaLnBrk="1" latinLnBrk="0" hangingPunct="1">
            <a:defRPr sz="1100" kern="1200">
              <a:solidFill>
                <a:schemeClr val="lt1"/>
              </a:solidFill>
              <a:latin typeface="+mn-lt"/>
              <a:ea typeface="+mn-ea"/>
              <a:cs typeface="+mn-cs"/>
            </a:defRPr>
          </a:lvl3pPr>
          <a:lvl4pPr marL="1371600" indent="0" algn="l" defTabSz="914400" rtl="0" eaLnBrk="1" latinLnBrk="0" hangingPunct="1">
            <a:defRPr sz="1100" kern="1200">
              <a:solidFill>
                <a:schemeClr val="lt1"/>
              </a:solidFill>
              <a:latin typeface="+mn-lt"/>
              <a:ea typeface="+mn-ea"/>
              <a:cs typeface="+mn-cs"/>
            </a:defRPr>
          </a:lvl4pPr>
          <a:lvl5pPr marL="1828800" indent="0" algn="l" defTabSz="914400" rtl="0" eaLnBrk="1" latinLnBrk="0" hangingPunct="1">
            <a:defRPr sz="1100" kern="1200">
              <a:solidFill>
                <a:schemeClr val="lt1"/>
              </a:solidFill>
              <a:latin typeface="+mn-lt"/>
              <a:ea typeface="+mn-ea"/>
              <a:cs typeface="+mn-cs"/>
            </a:defRPr>
          </a:lvl5pPr>
          <a:lvl6pPr marL="2286000" indent="0" algn="l" defTabSz="914400" rtl="0" eaLnBrk="1" latinLnBrk="0" hangingPunct="1">
            <a:defRPr sz="1100" kern="1200">
              <a:solidFill>
                <a:schemeClr val="lt1"/>
              </a:solidFill>
              <a:latin typeface="+mn-lt"/>
              <a:ea typeface="+mn-ea"/>
              <a:cs typeface="+mn-cs"/>
            </a:defRPr>
          </a:lvl6pPr>
          <a:lvl7pPr marL="2743200" indent="0" algn="l" defTabSz="914400" rtl="0" eaLnBrk="1" latinLnBrk="0" hangingPunct="1">
            <a:defRPr sz="1100" kern="1200">
              <a:solidFill>
                <a:schemeClr val="lt1"/>
              </a:solidFill>
              <a:latin typeface="+mn-lt"/>
              <a:ea typeface="+mn-ea"/>
              <a:cs typeface="+mn-cs"/>
            </a:defRPr>
          </a:lvl7pPr>
          <a:lvl8pPr marL="3200400" indent="0" algn="l" defTabSz="914400" rtl="0" eaLnBrk="1" latinLnBrk="0" hangingPunct="1">
            <a:defRPr sz="1100" kern="1200">
              <a:solidFill>
                <a:schemeClr val="lt1"/>
              </a:solidFill>
              <a:latin typeface="+mn-lt"/>
              <a:ea typeface="+mn-ea"/>
              <a:cs typeface="+mn-cs"/>
            </a:defRPr>
          </a:lvl8pPr>
          <a:lvl9pPr marL="3657600" indent="0" algn="l" defTabSz="914400" rtl="0" eaLnBrk="1" latinLnBrk="0" hangingPunct="1">
            <a:defRPr sz="11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491490</xdr:colOff>
      <xdr:row>6</xdr:row>
      <xdr:rowOff>106680</xdr:rowOff>
    </xdr:from>
    <xdr:to>
      <xdr:col>7</xdr:col>
      <xdr:colOff>186690</xdr:colOff>
      <xdr:row>29</xdr:row>
      <xdr:rowOff>106680</xdr:rowOff>
    </xdr:to>
    <xdr:sp macro="" textlink="">
      <xdr:nvSpPr>
        <xdr:cNvPr id="4" name="Rectangle: Rounded Corners 3">
          <a:extLst>
            <a:ext uri="{FF2B5EF4-FFF2-40B4-BE49-F238E27FC236}">
              <a16:creationId xmlns:a16="http://schemas.microsoft.com/office/drawing/2014/main" id="{E7DFC8FA-0A07-4B6E-A082-172B5DE4C195}"/>
            </a:ext>
          </a:extLst>
        </xdr:cNvPr>
        <xdr:cNvSpPr/>
      </xdr:nvSpPr>
      <xdr:spPr>
        <a:xfrm>
          <a:off x="1710690" y="1203960"/>
          <a:ext cx="2743200" cy="4206240"/>
        </a:xfrm>
        <a:prstGeom prst="roundRect">
          <a:avLst>
            <a:gd name="adj" fmla="val 9762"/>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7</xdr:col>
      <xdr:colOff>468630</xdr:colOff>
      <xdr:row>21</xdr:row>
      <xdr:rowOff>60960</xdr:rowOff>
    </xdr:from>
    <xdr:to>
      <xdr:col>20</xdr:col>
      <xdr:colOff>316230</xdr:colOff>
      <xdr:row>40</xdr:row>
      <xdr:rowOff>15240</xdr:rowOff>
    </xdr:to>
    <xdr:sp macro="" textlink="">
      <xdr:nvSpPr>
        <xdr:cNvPr id="5" name="Rectangle: Rounded Corners 4">
          <a:extLst>
            <a:ext uri="{FF2B5EF4-FFF2-40B4-BE49-F238E27FC236}">
              <a16:creationId xmlns:a16="http://schemas.microsoft.com/office/drawing/2014/main" id="{D1D13B2B-AB23-4789-8ABD-0DF15D0DE7D6}"/>
            </a:ext>
          </a:extLst>
        </xdr:cNvPr>
        <xdr:cNvSpPr/>
      </xdr:nvSpPr>
      <xdr:spPr>
        <a:xfrm>
          <a:off x="4735830" y="3901440"/>
          <a:ext cx="7772400" cy="3429000"/>
        </a:xfrm>
        <a:prstGeom prst="roundRect">
          <a:avLst>
            <a:gd name="adj" fmla="val 7923"/>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7</xdr:col>
      <xdr:colOff>468630</xdr:colOff>
      <xdr:row>6</xdr:row>
      <xdr:rowOff>106680</xdr:rowOff>
    </xdr:from>
    <xdr:to>
      <xdr:col>20</xdr:col>
      <xdr:colOff>316230</xdr:colOff>
      <xdr:row>19</xdr:row>
      <xdr:rowOff>152400</xdr:rowOff>
    </xdr:to>
    <xdr:sp macro="" textlink="">
      <xdr:nvSpPr>
        <xdr:cNvPr id="6" name="Rectangle: Rounded Corners 5">
          <a:extLst>
            <a:ext uri="{FF2B5EF4-FFF2-40B4-BE49-F238E27FC236}">
              <a16:creationId xmlns:a16="http://schemas.microsoft.com/office/drawing/2014/main" id="{28589014-1659-4C52-B00B-9EE08C563B3B}"/>
            </a:ext>
          </a:extLst>
        </xdr:cNvPr>
        <xdr:cNvSpPr/>
      </xdr:nvSpPr>
      <xdr:spPr>
        <a:xfrm>
          <a:off x="4735830" y="1203960"/>
          <a:ext cx="7772400" cy="2423160"/>
        </a:xfrm>
        <a:prstGeom prst="roundRect">
          <a:avLst>
            <a:gd name="adj" fmla="val 12458"/>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474345</xdr:colOff>
      <xdr:row>31</xdr:row>
      <xdr:rowOff>60960</xdr:rowOff>
    </xdr:from>
    <xdr:to>
      <xdr:col>7</xdr:col>
      <xdr:colOff>173355</xdr:colOff>
      <xdr:row>40</xdr:row>
      <xdr:rowOff>15240</xdr:rowOff>
    </xdr:to>
    <xdr:sp macro="" textlink="">
      <xdr:nvSpPr>
        <xdr:cNvPr id="7" name="Rectangle: Rounded Corners 6">
          <a:extLst>
            <a:ext uri="{FF2B5EF4-FFF2-40B4-BE49-F238E27FC236}">
              <a16:creationId xmlns:a16="http://schemas.microsoft.com/office/drawing/2014/main" id="{C3C92592-8F3A-4A2C-A565-A6820F9F0E10}"/>
            </a:ext>
          </a:extLst>
        </xdr:cNvPr>
        <xdr:cNvSpPr/>
      </xdr:nvSpPr>
      <xdr:spPr>
        <a:xfrm>
          <a:off x="1693545" y="5730240"/>
          <a:ext cx="2747010" cy="1600200"/>
        </a:xfrm>
        <a:prstGeom prst="roundRect">
          <a:avLst>
            <a:gd name="adj" fmla="val 14041"/>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491490</xdr:colOff>
      <xdr:row>6</xdr:row>
      <xdr:rowOff>106680</xdr:rowOff>
    </xdr:from>
    <xdr:to>
      <xdr:col>7</xdr:col>
      <xdr:colOff>186690</xdr:colOff>
      <xdr:row>18</xdr:row>
      <xdr:rowOff>106680</xdr:rowOff>
    </xdr:to>
    <xdr:sp macro="" textlink="">
      <xdr:nvSpPr>
        <xdr:cNvPr id="8" name="Rectangle: Rounded Corners 7">
          <a:extLst>
            <a:ext uri="{FF2B5EF4-FFF2-40B4-BE49-F238E27FC236}">
              <a16:creationId xmlns:a16="http://schemas.microsoft.com/office/drawing/2014/main" id="{4D21C379-DD5F-4E73-8E61-0825697083A5}"/>
            </a:ext>
          </a:extLst>
        </xdr:cNvPr>
        <xdr:cNvSpPr/>
      </xdr:nvSpPr>
      <xdr:spPr>
        <a:xfrm>
          <a:off x="1710690" y="1203960"/>
          <a:ext cx="2743200" cy="2194560"/>
        </a:xfrm>
        <a:prstGeom prst="roundRect">
          <a:avLst>
            <a:gd name="adj" fmla="val 12153"/>
          </a:avLst>
        </a:prstGeom>
        <a:gradFill flip="none" rotWithShape="1">
          <a:gsLst>
            <a:gs pos="0">
              <a:srgbClr val="004679"/>
            </a:gs>
            <a:gs pos="100000">
              <a:srgbClr val="181C3B"/>
            </a:gs>
          </a:gsLst>
          <a:path path="circle">
            <a:fillToRect l="50000" t="-80000" r="50000" b="180000"/>
          </a:path>
          <a:tileRect/>
        </a:gradFill>
        <a:ln>
          <a:noFill/>
        </a:ln>
        <a:effectLst>
          <a:outerShdw blurRad="127000" dist="127000" dir="5400000" sx="102000" sy="102000" algn="t" rotWithShape="0">
            <a:srgbClr val="3D506B">
              <a:alpha val="3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247650</xdr:colOff>
      <xdr:row>11</xdr:row>
      <xdr:rowOff>144566</xdr:rowOff>
    </xdr:from>
    <xdr:to>
      <xdr:col>7</xdr:col>
      <xdr:colOff>416379</xdr:colOff>
      <xdr:row>19</xdr:row>
      <xdr:rowOff>60746</xdr:rowOff>
    </xdr:to>
    <xdr:graphicFrame macro="">
      <xdr:nvGraphicFramePr>
        <xdr:cNvPr id="9" name="Chart 8">
          <a:extLst>
            <a:ext uri="{FF2B5EF4-FFF2-40B4-BE49-F238E27FC236}">
              <a16:creationId xmlns:a16="http://schemas.microsoft.com/office/drawing/2014/main" id="{FE076D02-1409-4F0F-882F-86AFF968DB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252608</xdr:colOff>
      <xdr:row>7</xdr:row>
      <xdr:rowOff>106057</xdr:rowOff>
    </xdr:from>
    <xdr:to>
      <xdr:col>6</xdr:col>
      <xdr:colOff>588530</xdr:colOff>
      <xdr:row>9</xdr:row>
      <xdr:rowOff>81566</xdr:rowOff>
    </xdr:to>
    <xdr:grpSp>
      <xdr:nvGrpSpPr>
        <xdr:cNvPr id="10" name="Group 9">
          <a:extLst>
            <a:ext uri="{FF2B5EF4-FFF2-40B4-BE49-F238E27FC236}">
              <a16:creationId xmlns:a16="http://schemas.microsoft.com/office/drawing/2014/main" id="{959A3853-9B54-4365-8EF0-D909F1719F63}"/>
            </a:ext>
          </a:extLst>
        </xdr:cNvPr>
        <xdr:cNvGrpSpPr/>
      </xdr:nvGrpSpPr>
      <xdr:grpSpPr>
        <a:xfrm>
          <a:off x="3795908" y="1439557"/>
          <a:ext cx="335922" cy="356509"/>
          <a:chOff x="8070843" y="2683351"/>
          <a:chExt cx="238257" cy="242052"/>
        </a:xfrm>
        <a:effectLst>
          <a:outerShdw blurRad="50800" dist="38100" dir="2700000" algn="tl" rotWithShape="0">
            <a:prstClr val="black">
              <a:alpha val="40000"/>
            </a:prstClr>
          </a:outerShdw>
        </a:effectLst>
      </xdr:grpSpPr>
      <xdr:sp macro="" textlink="">
        <xdr:nvSpPr>
          <xdr:cNvPr id="11" name="Rectangle: Rounded Corners 10">
            <a:extLst>
              <a:ext uri="{FF2B5EF4-FFF2-40B4-BE49-F238E27FC236}">
                <a16:creationId xmlns:a16="http://schemas.microsoft.com/office/drawing/2014/main" id="{6CA63FDC-1AB1-BE26-FA27-75BDB461C852}"/>
              </a:ext>
            </a:extLst>
          </xdr:cNvPr>
          <xdr:cNvSpPr/>
        </xdr:nvSpPr>
        <xdr:spPr>
          <a:xfrm>
            <a:off x="8070843" y="2683351"/>
            <a:ext cx="238257" cy="216598"/>
          </a:xfrm>
          <a:prstGeom prst="roundRect">
            <a:avLst>
              <a:gd name="adj" fmla="val 32193"/>
            </a:avLst>
          </a:prstGeom>
          <a:solidFill>
            <a:srgbClr val="BF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pic>
        <xdr:nvPicPr>
          <xdr:cNvPr id="12" name="Graphic 4" descr="User Crown Male outline">
            <a:extLst>
              <a:ext uri="{FF2B5EF4-FFF2-40B4-BE49-F238E27FC236}">
                <a16:creationId xmlns:a16="http://schemas.microsoft.com/office/drawing/2014/main" id="{C639FCF4-11AF-81F9-35C5-E98CD592BF4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086867" y="2719193"/>
            <a:ext cx="206209" cy="206210"/>
          </a:xfrm>
          <a:prstGeom prst="rect">
            <a:avLst/>
          </a:prstGeom>
        </xdr:spPr>
      </xdr:pic>
    </xdr:grpSp>
    <xdr:clientData/>
  </xdr:twoCellAnchor>
  <xdr:twoCellAnchor>
    <xdr:from>
      <xdr:col>3</xdr:col>
      <xdr:colOff>89808</xdr:colOff>
      <xdr:row>9</xdr:row>
      <xdr:rowOff>105482</xdr:rowOff>
    </xdr:from>
    <xdr:to>
      <xdr:col>3</xdr:col>
      <xdr:colOff>433774</xdr:colOff>
      <xdr:row>10</xdr:row>
      <xdr:rowOff>123249</xdr:rowOff>
    </xdr:to>
    <xdr:grpSp>
      <xdr:nvGrpSpPr>
        <xdr:cNvPr id="13" name="Group 12">
          <a:extLst>
            <a:ext uri="{FF2B5EF4-FFF2-40B4-BE49-F238E27FC236}">
              <a16:creationId xmlns:a16="http://schemas.microsoft.com/office/drawing/2014/main" id="{FFFDB25E-53FD-46AD-B16E-3BF41A22A2E8}"/>
            </a:ext>
          </a:extLst>
        </xdr:cNvPr>
        <xdr:cNvGrpSpPr/>
      </xdr:nvGrpSpPr>
      <xdr:grpSpPr>
        <a:xfrm>
          <a:off x="1861458" y="1819982"/>
          <a:ext cx="343966" cy="208267"/>
          <a:chOff x="7172325" y="2779395"/>
          <a:chExt cx="228600" cy="133350"/>
        </a:xfrm>
        <a:effectLst>
          <a:outerShdw blurRad="50800" dist="38100" dir="2700000" algn="tl" rotWithShape="0">
            <a:prstClr val="black">
              <a:alpha val="40000"/>
            </a:prstClr>
          </a:outerShdw>
        </a:effectLst>
      </xdr:grpSpPr>
      <xdr:sp macro="" textlink="">
        <xdr:nvSpPr>
          <xdr:cNvPr id="14" name="Rectangle: Rounded Corners 13">
            <a:extLst>
              <a:ext uri="{FF2B5EF4-FFF2-40B4-BE49-F238E27FC236}">
                <a16:creationId xmlns:a16="http://schemas.microsoft.com/office/drawing/2014/main" id="{92D4F937-25A6-7155-A40D-25714BD4A2FA}"/>
              </a:ext>
            </a:extLst>
          </xdr:cNvPr>
          <xdr:cNvSpPr/>
        </xdr:nvSpPr>
        <xdr:spPr>
          <a:xfrm>
            <a:off x="7172325" y="2779395"/>
            <a:ext cx="228600" cy="133350"/>
          </a:xfrm>
          <a:prstGeom prst="roundRect">
            <a:avLst>
              <a:gd name="adj" fmla="val 10952"/>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5" name="Rectangle 14">
            <a:extLst>
              <a:ext uri="{FF2B5EF4-FFF2-40B4-BE49-F238E27FC236}">
                <a16:creationId xmlns:a16="http://schemas.microsoft.com/office/drawing/2014/main" id="{D688B160-88A9-AB3B-2A12-122184D99AF4}"/>
              </a:ext>
            </a:extLst>
          </xdr:cNvPr>
          <xdr:cNvSpPr/>
        </xdr:nvSpPr>
        <xdr:spPr>
          <a:xfrm>
            <a:off x="7172325" y="2802282"/>
            <a:ext cx="228600" cy="27432"/>
          </a:xfrm>
          <a:prstGeom prst="rect">
            <a:avLst/>
          </a:prstGeom>
          <a:solidFill>
            <a:srgbClr val="01010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6" name="Rectangle 15">
            <a:extLst>
              <a:ext uri="{FF2B5EF4-FFF2-40B4-BE49-F238E27FC236}">
                <a16:creationId xmlns:a16="http://schemas.microsoft.com/office/drawing/2014/main" id="{2F25B34F-4945-5A1A-46AA-0C000579F02C}"/>
              </a:ext>
            </a:extLst>
          </xdr:cNvPr>
          <xdr:cNvSpPr/>
        </xdr:nvSpPr>
        <xdr:spPr>
          <a:xfrm>
            <a:off x="7197090" y="2877075"/>
            <a:ext cx="91440"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7" name="Rectangle 16">
            <a:extLst>
              <a:ext uri="{FF2B5EF4-FFF2-40B4-BE49-F238E27FC236}">
                <a16:creationId xmlns:a16="http://schemas.microsoft.com/office/drawing/2014/main" id="{705D5CE5-1FC8-B529-73F3-519C0B1F8041}"/>
              </a:ext>
            </a:extLst>
          </xdr:cNvPr>
          <xdr:cNvSpPr/>
        </xdr:nvSpPr>
        <xdr:spPr>
          <a:xfrm>
            <a:off x="7197090" y="2855977"/>
            <a:ext cx="54864"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8" name="Rectangle 17">
            <a:extLst>
              <a:ext uri="{FF2B5EF4-FFF2-40B4-BE49-F238E27FC236}">
                <a16:creationId xmlns:a16="http://schemas.microsoft.com/office/drawing/2014/main" id="{66B5B340-F7B3-B272-214F-660EB178F10A}"/>
              </a:ext>
            </a:extLst>
          </xdr:cNvPr>
          <xdr:cNvSpPr/>
        </xdr:nvSpPr>
        <xdr:spPr>
          <a:xfrm>
            <a:off x="7261098" y="2855977"/>
            <a:ext cx="27432"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9" name="Rectangle: Rounded Corners 18">
            <a:extLst>
              <a:ext uri="{FF2B5EF4-FFF2-40B4-BE49-F238E27FC236}">
                <a16:creationId xmlns:a16="http://schemas.microsoft.com/office/drawing/2014/main" id="{33A62568-A694-1ABF-92FA-AAA8D238FEEB}"/>
              </a:ext>
            </a:extLst>
          </xdr:cNvPr>
          <xdr:cNvSpPr/>
        </xdr:nvSpPr>
        <xdr:spPr>
          <a:xfrm>
            <a:off x="7330249" y="2849643"/>
            <a:ext cx="45720" cy="27432"/>
          </a:xfrm>
          <a:prstGeom prst="roundRect">
            <a:avLst>
              <a:gd name="adj" fmla="val 16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0" name="Rectangle 19">
            <a:extLst>
              <a:ext uri="{FF2B5EF4-FFF2-40B4-BE49-F238E27FC236}">
                <a16:creationId xmlns:a16="http://schemas.microsoft.com/office/drawing/2014/main" id="{2151E5E9-5289-DA86-EF31-6A34A31DF18A}"/>
              </a:ext>
            </a:extLst>
          </xdr:cNvPr>
          <xdr:cNvSpPr/>
        </xdr:nvSpPr>
        <xdr:spPr>
          <a:xfrm rot="5400000">
            <a:off x="7325677" y="2858787"/>
            <a:ext cx="45720" cy="9144"/>
          </a:xfrm>
          <a:prstGeom prst="rect">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grpSp>
    <xdr:clientData/>
  </xdr:twoCellAnchor>
  <xdr:twoCellAnchor>
    <xdr:from>
      <xdr:col>3</xdr:col>
      <xdr:colOff>493668</xdr:colOff>
      <xdr:row>9</xdr:row>
      <xdr:rowOff>106982</xdr:rowOff>
    </xdr:from>
    <xdr:to>
      <xdr:col>6</xdr:col>
      <xdr:colOff>229508</xdr:colOff>
      <xdr:row>10</xdr:row>
      <xdr:rowOff>170323</xdr:rowOff>
    </xdr:to>
    <xdr:sp macro="" textlink="">
      <xdr:nvSpPr>
        <xdr:cNvPr id="21" name="TextBox 19">
          <a:extLst>
            <a:ext uri="{FF2B5EF4-FFF2-40B4-BE49-F238E27FC236}">
              <a16:creationId xmlns:a16="http://schemas.microsoft.com/office/drawing/2014/main" id="{66259013-3A9A-4CF9-B70B-5BB683B14F48}"/>
            </a:ext>
          </a:extLst>
        </xdr:cNvPr>
        <xdr:cNvSpPr txBox="1"/>
      </xdr:nvSpPr>
      <xdr:spPr>
        <a:xfrm>
          <a:off x="2322468" y="1752902"/>
          <a:ext cx="1564640" cy="24622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sz="1000" b="1">
              <a:solidFill>
                <a:schemeClr val="bg1"/>
              </a:solidFill>
            </a:rPr>
            <a:t>**** **** **** ****</a:t>
          </a:r>
          <a:endParaRPr lang="ru-RU" sz="1000" b="1">
            <a:solidFill>
              <a:schemeClr val="bg1"/>
            </a:solidFill>
          </a:endParaRPr>
        </a:p>
      </xdr:txBody>
    </xdr:sp>
    <xdr:clientData/>
  </xdr:twoCellAnchor>
  <xdr:twoCellAnchor>
    <xdr:from>
      <xdr:col>2</xdr:col>
      <xdr:colOff>554628</xdr:colOff>
      <xdr:row>11</xdr:row>
      <xdr:rowOff>114300</xdr:rowOff>
    </xdr:from>
    <xdr:to>
      <xdr:col>5</xdr:col>
      <xdr:colOff>290468</xdr:colOff>
      <xdr:row>13</xdr:row>
      <xdr:rowOff>122617</xdr:rowOff>
    </xdr:to>
    <xdr:sp macro="" textlink="Processing!C14">
      <xdr:nvSpPr>
        <xdr:cNvPr id="22" name="TextBox 20">
          <a:extLst>
            <a:ext uri="{FF2B5EF4-FFF2-40B4-BE49-F238E27FC236}">
              <a16:creationId xmlns:a16="http://schemas.microsoft.com/office/drawing/2014/main" id="{8F7DDB3C-0F7B-45B2-B9FA-FFB32F00A69C}"/>
            </a:ext>
          </a:extLst>
        </xdr:cNvPr>
        <xdr:cNvSpPr txBox="1"/>
      </xdr:nvSpPr>
      <xdr:spPr>
        <a:xfrm>
          <a:off x="1773828" y="2125980"/>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9D240E-20A5-43E1-BC99-314F3E19AAA6}" type="TxLink">
            <a:rPr lang="en-US" sz="1800" b="1" i="0" u="none" strike="noStrike" kern="1200">
              <a:solidFill>
                <a:schemeClr val="bg1"/>
              </a:solidFill>
              <a:latin typeface="+mn-lt"/>
              <a:ea typeface="+mn-ea"/>
              <a:cs typeface="+mn-cs"/>
            </a:rPr>
            <a:pPr marL="0" indent="0" algn="l" defTabSz="914400" rtl="0" eaLnBrk="1" latinLnBrk="0" hangingPunct="1"/>
            <a:t> $29,728 </a:t>
          </a:fld>
          <a:endParaRPr lang="ru-RU" sz="1800" b="1" kern="1200">
            <a:solidFill>
              <a:schemeClr val="bg1"/>
            </a:solidFill>
            <a:latin typeface="+mn-lt"/>
            <a:ea typeface="+mn-ea"/>
            <a:cs typeface="+mn-cs"/>
          </a:endParaRPr>
        </a:p>
      </xdr:txBody>
    </xdr:sp>
    <xdr:clientData/>
  </xdr:twoCellAnchor>
  <xdr:twoCellAnchor>
    <xdr:from>
      <xdr:col>3</xdr:col>
      <xdr:colOff>24203</xdr:colOff>
      <xdr:row>13</xdr:row>
      <xdr:rowOff>64498</xdr:rowOff>
    </xdr:from>
    <xdr:to>
      <xdr:col>4</xdr:col>
      <xdr:colOff>432708</xdr:colOff>
      <xdr:row>14</xdr:row>
      <xdr:rowOff>130490</xdr:rowOff>
    </xdr:to>
    <xdr:sp macro="" textlink="">
      <xdr:nvSpPr>
        <xdr:cNvPr id="23" name="TextBox 21">
          <a:extLst>
            <a:ext uri="{FF2B5EF4-FFF2-40B4-BE49-F238E27FC236}">
              <a16:creationId xmlns:a16="http://schemas.microsoft.com/office/drawing/2014/main" id="{ECA2E6BF-663B-4B1B-AED8-507DC78FA274}"/>
            </a:ext>
          </a:extLst>
        </xdr:cNvPr>
        <xdr:cNvSpPr txBox="1"/>
      </xdr:nvSpPr>
      <xdr:spPr>
        <a:xfrm>
          <a:off x="1853003" y="2441938"/>
          <a:ext cx="1018105" cy="24887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00" b="1">
              <a:solidFill>
                <a:srgbClr val="BFDBFF"/>
              </a:solidFill>
            </a:rPr>
            <a:t>Total Flow</a:t>
          </a:r>
          <a:endParaRPr lang="ru-RU" sz="1000" b="1">
            <a:solidFill>
              <a:srgbClr val="BFDBFF"/>
            </a:solidFill>
          </a:endParaRPr>
        </a:p>
      </xdr:txBody>
    </xdr:sp>
    <xdr:clientData/>
  </xdr:twoCellAnchor>
  <xdr:twoCellAnchor>
    <xdr:from>
      <xdr:col>3</xdr:col>
      <xdr:colOff>24203</xdr:colOff>
      <xdr:row>16</xdr:row>
      <xdr:rowOff>149512</xdr:rowOff>
    </xdr:from>
    <xdr:to>
      <xdr:col>4</xdr:col>
      <xdr:colOff>364128</xdr:colOff>
      <xdr:row>18</xdr:row>
      <xdr:rowOff>32603</xdr:rowOff>
    </xdr:to>
    <xdr:sp macro="" textlink="Processing!G14">
      <xdr:nvSpPr>
        <xdr:cNvPr id="24" name="TextBox 22">
          <a:extLst>
            <a:ext uri="{FF2B5EF4-FFF2-40B4-BE49-F238E27FC236}">
              <a16:creationId xmlns:a16="http://schemas.microsoft.com/office/drawing/2014/main" id="{DA215B10-88F0-44D9-83FF-F35EFA6E5666}"/>
            </a:ext>
          </a:extLst>
        </xdr:cNvPr>
        <xdr:cNvSpPr txBox="1"/>
      </xdr:nvSpPr>
      <xdr:spPr>
        <a:xfrm>
          <a:off x="1853003" y="3075592"/>
          <a:ext cx="949525" cy="24885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8D737644-2AA2-4A58-85E7-2AB050D3EA78}" type="TxLink">
            <a:rPr lang="en-US" sz="1000" b="1" kern="1200">
              <a:solidFill>
                <a:schemeClr val="bg1"/>
              </a:solidFill>
              <a:latin typeface="+mn-lt"/>
              <a:ea typeface="+mn-ea"/>
              <a:cs typeface="+mn-cs"/>
            </a:rPr>
            <a:pPr marL="0" indent="0" algn="l" defTabSz="914400" rtl="0" eaLnBrk="1" latinLnBrk="0" hangingPunct="1"/>
            <a:t>Actual Change</a:t>
          </a:fld>
          <a:endParaRPr lang="ru-RU" sz="1000" b="1" kern="1200">
            <a:solidFill>
              <a:schemeClr val="bg1"/>
            </a:solidFill>
            <a:latin typeface="+mn-lt"/>
            <a:ea typeface="+mn-ea"/>
            <a:cs typeface="+mn-cs"/>
          </a:endParaRPr>
        </a:p>
      </xdr:txBody>
    </xdr:sp>
    <xdr:clientData/>
  </xdr:twoCellAnchor>
  <xdr:twoCellAnchor>
    <xdr:from>
      <xdr:col>3</xdr:col>
      <xdr:colOff>5988</xdr:colOff>
      <xdr:row>7</xdr:row>
      <xdr:rowOff>30266</xdr:rowOff>
    </xdr:from>
    <xdr:to>
      <xdr:col>4</xdr:col>
      <xdr:colOff>242208</xdr:colOff>
      <xdr:row>8</xdr:row>
      <xdr:rowOff>158882</xdr:rowOff>
    </xdr:to>
    <xdr:sp macro="" textlink="">
      <xdr:nvSpPr>
        <xdr:cNvPr id="25" name="TextBox 24">
          <a:extLst>
            <a:ext uri="{FF2B5EF4-FFF2-40B4-BE49-F238E27FC236}">
              <a16:creationId xmlns:a16="http://schemas.microsoft.com/office/drawing/2014/main" id="{A1EA3FA9-77C4-43DB-99BB-B62E3510F3B5}"/>
            </a:ext>
          </a:extLst>
        </xdr:cNvPr>
        <xdr:cNvSpPr txBox="1"/>
      </xdr:nvSpPr>
      <xdr:spPr>
        <a:xfrm>
          <a:off x="1834788" y="1310426"/>
          <a:ext cx="8458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chemeClr val="bg1"/>
              </a:solidFill>
            </a:rPr>
            <a:t>Balance</a:t>
          </a:r>
          <a:endParaRPr lang="ru-RU" sz="1000" b="1">
            <a:solidFill>
              <a:schemeClr val="bg1"/>
            </a:solidFill>
          </a:endParaRPr>
        </a:p>
      </xdr:txBody>
    </xdr:sp>
    <xdr:clientData/>
  </xdr:twoCellAnchor>
  <xdr:twoCellAnchor>
    <xdr:from>
      <xdr:col>4</xdr:col>
      <xdr:colOff>97428</xdr:colOff>
      <xdr:row>7</xdr:row>
      <xdr:rowOff>0</xdr:rowOff>
    </xdr:from>
    <xdr:to>
      <xdr:col>6</xdr:col>
      <xdr:colOff>442868</xdr:colOff>
      <xdr:row>9</xdr:row>
      <xdr:rowOff>39672</xdr:rowOff>
    </xdr:to>
    <xdr:sp macro="" textlink="Processing!F15">
      <xdr:nvSpPr>
        <xdr:cNvPr id="26" name="TextBox 20">
          <a:extLst>
            <a:ext uri="{FF2B5EF4-FFF2-40B4-BE49-F238E27FC236}">
              <a16:creationId xmlns:a16="http://schemas.microsoft.com/office/drawing/2014/main" id="{0A0CE5C1-1118-4D82-A9EC-5E72C2C8961A}"/>
            </a:ext>
          </a:extLst>
        </xdr:cNvPr>
        <xdr:cNvSpPr txBox="1"/>
      </xdr:nvSpPr>
      <xdr:spPr>
        <a:xfrm>
          <a:off x="2535828" y="1280160"/>
          <a:ext cx="1564640" cy="40543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06FBA9-18F2-41BC-BEA1-5CC4FB18A1FF}" type="TxLink">
            <a:rPr lang="en-US" sz="2000" b="1" i="0" u="none" strike="noStrike" kern="1200">
              <a:solidFill>
                <a:schemeClr val="bg1"/>
              </a:solidFill>
              <a:latin typeface="+mn-lt"/>
              <a:ea typeface="+mn-ea"/>
              <a:cs typeface="+mn-cs"/>
            </a:rPr>
            <a:pPr marL="0" indent="0" algn="l" defTabSz="914400" rtl="0" eaLnBrk="1" latinLnBrk="0" hangingPunct="1"/>
            <a:t> $3,171 </a:t>
          </a:fld>
          <a:endParaRPr lang="ru-RU" sz="2000" b="1" kern="1200">
            <a:solidFill>
              <a:schemeClr val="bg1"/>
            </a:solidFill>
            <a:latin typeface="+mn-lt"/>
            <a:ea typeface="+mn-ea"/>
            <a:cs typeface="+mn-cs"/>
          </a:endParaRPr>
        </a:p>
      </xdr:txBody>
    </xdr:sp>
    <xdr:clientData/>
  </xdr:twoCellAnchor>
  <xdr:twoCellAnchor>
    <xdr:from>
      <xdr:col>6</xdr:col>
      <xdr:colOff>54809</xdr:colOff>
      <xdr:row>9</xdr:row>
      <xdr:rowOff>98156</xdr:rowOff>
    </xdr:from>
    <xdr:to>
      <xdr:col>7</xdr:col>
      <xdr:colOff>176729</xdr:colOff>
      <xdr:row>13</xdr:row>
      <xdr:rowOff>98156</xdr:rowOff>
    </xdr:to>
    <xdr:graphicFrame macro="">
      <xdr:nvGraphicFramePr>
        <xdr:cNvPr id="27" name="Chart 26">
          <a:extLst>
            <a:ext uri="{FF2B5EF4-FFF2-40B4-BE49-F238E27FC236}">
              <a16:creationId xmlns:a16="http://schemas.microsoft.com/office/drawing/2014/main" id="{3C8EDADB-B8F0-4F12-A071-6FC5103658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199188</xdr:colOff>
      <xdr:row>10</xdr:row>
      <xdr:rowOff>148756</xdr:rowOff>
    </xdr:from>
    <xdr:to>
      <xdr:col>7</xdr:col>
      <xdr:colOff>47590</xdr:colOff>
      <xdr:row>12</xdr:row>
      <xdr:rowOff>47556</xdr:rowOff>
    </xdr:to>
    <xdr:sp macro="" textlink="Processing!E8">
      <xdr:nvSpPr>
        <xdr:cNvPr id="28" name="TextBox 24">
          <a:extLst>
            <a:ext uri="{FF2B5EF4-FFF2-40B4-BE49-F238E27FC236}">
              <a16:creationId xmlns:a16="http://schemas.microsoft.com/office/drawing/2014/main" id="{E1C9ADED-C69C-45C1-B685-31F2BBF9525D}"/>
            </a:ext>
          </a:extLst>
        </xdr:cNvPr>
        <xdr:cNvSpPr txBox="1"/>
      </xdr:nvSpPr>
      <xdr:spPr>
        <a:xfrm>
          <a:off x="3856788" y="1977556"/>
          <a:ext cx="458002"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1B34451-B5B3-4467-AFB8-D3FBD262112F}" type="TxLink">
            <a:rPr lang="en-US" sz="1100" b="0" i="0" u="none" strike="noStrike">
              <a:solidFill>
                <a:srgbClr val="BFDBFF"/>
              </a:solidFill>
              <a:latin typeface="Aptos Narrow"/>
            </a:rPr>
            <a:pPr algn="ctr"/>
            <a:t>18%</a:t>
          </a:fld>
          <a:endParaRPr lang="ru-RU" sz="1100" b="0">
            <a:solidFill>
              <a:srgbClr val="BFDBFF"/>
            </a:solidFill>
          </a:endParaRPr>
        </a:p>
      </xdr:txBody>
    </xdr:sp>
    <xdr:clientData/>
  </xdr:twoCellAnchor>
  <xdr:twoCellAnchor>
    <xdr:from>
      <xdr:col>4</xdr:col>
      <xdr:colOff>443303</xdr:colOff>
      <xdr:row>10</xdr:row>
      <xdr:rowOff>148318</xdr:rowOff>
    </xdr:from>
    <xdr:to>
      <xdr:col>6</xdr:col>
      <xdr:colOff>135528</xdr:colOff>
      <xdr:row>12</xdr:row>
      <xdr:rowOff>47118</xdr:rowOff>
    </xdr:to>
    <xdr:sp macro="" textlink="Processing!D8">
      <xdr:nvSpPr>
        <xdr:cNvPr id="29" name="TextBox 21">
          <a:extLst>
            <a:ext uri="{FF2B5EF4-FFF2-40B4-BE49-F238E27FC236}">
              <a16:creationId xmlns:a16="http://schemas.microsoft.com/office/drawing/2014/main" id="{4E195BFC-F6B2-4EDC-A26E-C44B1DA90A46}"/>
            </a:ext>
          </a:extLst>
        </xdr:cNvPr>
        <xdr:cNvSpPr txBox="1"/>
      </xdr:nvSpPr>
      <xdr:spPr>
        <a:xfrm>
          <a:off x="2881703" y="1977118"/>
          <a:ext cx="911425"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98D99B6-61F2-4F2E-9340-124C2D7BEA0E}" type="TxLink">
            <a:rPr lang="en-US" sz="1100" b="0" i="0" u="none" strike="noStrike">
              <a:solidFill>
                <a:srgbClr val="BFDBFF"/>
              </a:solidFill>
              <a:latin typeface="Aptos Narrow"/>
            </a:rPr>
            <a:pPr algn="r"/>
            <a:t>Budget Load</a:t>
          </a:fld>
          <a:endParaRPr lang="ru-RU" sz="1000" b="1">
            <a:solidFill>
              <a:srgbClr val="BFDBFF"/>
            </a:solidFill>
          </a:endParaRPr>
        </a:p>
      </xdr:txBody>
    </xdr:sp>
    <xdr:clientData/>
  </xdr:twoCellAnchor>
  <xdr:twoCellAnchor>
    <xdr:from>
      <xdr:col>4</xdr:col>
      <xdr:colOff>254908</xdr:colOff>
      <xdr:row>16</xdr:row>
      <xdr:rowOff>149512</xdr:rowOff>
    </xdr:from>
    <xdr:to>
      <xdr:col>5</xdr:col>
      <xdr:colOff>386988</xdr:colOff>
      <xdr:row>18</xdr:row>
      <xdr:rowOff>10870</xdr:rowOff>
    </xdr:to>
    <xdr:sp macro="" textlink="Processing!H14">
      <xdr:nvSpPr>
        <xdr:cNvPr id="30" name="TextBox 23">
          <a:extLst>
            <a:ext uri="{FF2B5EF4-FFF2-40B4-BE49-F238E27FC236}">
              <a16:creationId xmlns:a16="http://schemas.microsoft.com/office/drawing/2014/main" id="{162F6092-783C-4009-9249-9E23336E453D}"/>
            </a:ext>
          </a:extLst>
        </xdr:cNvPr>
        <xdr:cNvSpPr txBox="1"/>
      </xdr:nvSpPr>
      <xdr:spPr>
        <a:xfrm>
          <a:off x="2693308" y="3075592"/>
          <a:ext cx="741680" cy="227118"/>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1048B030-D77C-4E90-B246-C580D1DB5BFB}" type="TxLink">
            <a:rPr lang="en-US" sz="1000" b="1" i="0" u="none" strike="noStrike" kern="1200">
              <a:solidFill>
                <a:srgbClr val="66FFFF"/>
              </a:solidFill>
              <a:latin typeface="+mn-lt"/>
              <a:ea typeface="+mn-ea"/>
              <a:cs typeface="+mn-cs"/>
            </a:rPr>
            <a:pPr marL="0" indent="0" algn="l" defTabSz="914400" rtl="0" eaLnBrk="1" latinLnBrk="0" hangingPunct="1"/>
            <a:t>+$1.6k</a:t>
          </a:fld>
          <a:endParaRPr lang="ru-RU" sz="1000" b="1" kern="1200">
            <a:solidFill>
              <a:srgbClr val="66FFFF"/>
            </a:solidFill>
            <a:latin typeface="+mn-lt"/>
            <a:ea typeface="+mn-ea"/>
            <a:cs typeface="+mn-cs"/>
          </a:endParaRPr>
        </a:p>
      </xdr:txBody>
    </xdr:sp>
    <xdr:clientData/>
  </xdr:twoCellAnchor>
  <xdr:twoCellAnchor>
    <xdr:from>
      <xdr:col>3</xdr:col>
      <xdr:colOff>283029</xdr:colOff>
      <xdr:row>21</xdr:row>
      <xdr:rowOff>171685</xdr:rowOff>
    </xdr:from>
    <xdr:to>
      <xdr:col>7</xdr:col>
      <xdr:colOff>74023</xdr:colOff>
      <xdr:row>29</xdr:row>
      <xdr:rowOff>74298</xdr:rowOff>
    </xdr:to>
    <xdr:graphicFrame macro="">
      <xdr:nvGraphicFramePr>
        <xdr:cNvPr id="31" name="Chart 30">
          <a:extLst>
            <a:ext uri="{FF2B5EF4-FFF2-40B4-BE49-F238E27FC236}">
              <a16:creationId xmlns:a16="http://schemas.microsoft.com/office/drawing/2014/main" id="{0EC6AA36-720C-4C46-B5F7-68E02659C8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69668</xdr:colOff>
      <xdr:row>22</xdr:row>
      <xdr:rowOff>115094</xdr:rowOff>
    </xdr:from>
    <xdr:to>
      <xdr:col>3</xdr:col>
      <xdr:colOff>261257</xdr:colOff>
      <xdr:row>23</xdr:row>
      <xdr:rowOff>123059</xdr:rowOff>
    </xdr:to>
    <xdr:grpSp>
      <xdr:nvGrpSpPr>
        <xdr:cNvPr id="32" name="Group 31">
          <a:extLst>
            <a:ext uri="{FF2B5EF4-FFF2-40B4-BE49-F238E27FC236}">
              <a16:creationId xmlns:a16="http://schemas.microsoft.com/office/drawing/2014/main" id="{A6401090-4142-4278-9BCF-BA5CA04A67E3}"/>
            </a:ext>
          </a:extLst>
        </xdr:cNvPr>
        <xdr:cNvGrpSpPr/>
      </xdr:nvGrpSpPr>
      <xdr:grpSpPr>
        <a:xfrm>
          <a:off x="1841318" y="4306094"/>
          <a:ext cx="191589" cy="198465"/>
          <a:chOff x="4153988" y="9300754"/>
          <a:chExt cx="191589" cy="191589"/>
        </a:xfrm>
      </xdr:grpSpPr>
      <xdr:sp macro="" textlink="">
        <xdr:nvSpPr>
          <xdr:cNvPr id="33" name="Rectangle: Rounded Corners 32">
            <a:extLst>
              <a:ext uri="{FF2B5EF4-FFF2-40B4-BE49-F238E27FC236}">
                <a16:creationId xmlns:a16="http://schemas.microsoft.com/office/drawing/2014/main" id="{DB1B18E7-9750-2529-BB71-F0FC73223E9A}"/>
              </a:ext>
            </a:extLst>
          </xdr:cNvPr>
          <xdr:cNvSpPr/>
        </xdr:nvSpPr>
        <xdr:spPr>
          <a:xfrm>
            <a:off x="4153988" y="9300754"/>
            <a:ext cx="191589" cy="191589"/>
          </a:xfrm>
          <a:prstGeom prst="roundRect">
            <a:avLst>
              <a:gd name="adj" fmla="val 34849"/>
            </a:avLst>
          </a:prstGeom>
          <a:gradFill>
            <a:gsLst>
              <a:gs pos="0">
                <a:srgbClr val="44A3EA"/>
              </a:gs>
              <a:gs pos="90000">
                <a:srgbClr val="2781D3"/>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4" name="Graphic 33" descr="House with solid fill">
            <a:extLst>
              <a:ext uri="{FF2B5EF4-FFF2-40B4-BE49-F238E27FC236}">
                <a16:creationId xmlns:a16="http://schemas.microsoft.com/office/drawing/2014/main" id="{C24F3789-7183-88C5-45FB-BEDA7384B3DF}"/>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175760" y="9322526"/>
            <a:ext cx="137160" cy="137160"/>
          </a:xfrm>
          <a:prstGeom prst="rect">
            <a:avLst/>
          </a:prstGeom>
        </xdr:spPr>
      </xdr:pic>
    </xdr:grpSp>
    <xdr:clientData/>
  </xdr:twoCellAnchor>
  <xdr:twoCellAnchor>
    <xdr:from>
      <xdr:col>3</xdr:col>
      <xdr:colOff>69668</xdr:colOff>
      <xdr:row>24</xdr:row>
      <xdr:rowOff>13458</xdr:rowOff>
    </xdr:from>
    <xdr:to>
      <xdr:col>3</xdr:col>
      <xdr:colOff>261257</xdr:colOff>
      <xdr:row>25</xdr:row>
      <xdr:rowOff>21424</xdr:rowOff>
    </xdr:to>
    <xdr:grpSp>
      <xdr:nvGrpSpPr>
        <xdr:cNvPr id="35" name="Group 34">
          <a:extLst>
            <a:ext uri="{FF2B5EF4-FFF2-40B4-BE49-F238E27FC236}">
              <a16:creationId xmlns:a16="http://schemas.microsoft.com/office/drawing/2014/main" id="{47E9E143-5516-4DCE-B48E-61649621826E}"/>
            </a:ext>
          </a:extLst>
        </xdr:cNvPr>
        <xdr:cNvGrpSpPr/>
      </xdr:nvGrpSpPr>
      <xdr:grpSpPr>
        <a:xfrm>
          <a:off x="1841318" y="4585458"/>
          <a:ext cx="191589" cy="198466"/>
          <a:chOff x="4153988" y="9566365"/>
          <a:chExt cx="191589" cy="191589"/>
        </a:xfrm>
      </xdr:grpSpPr>
      <xdr:sp macro="" textlink="">
        <xdr:nvSpPr>
          <xdr:cNvPr id="36" name="Rectangle: Rounded Corners 35">
            <a:extLst>
              <a:ext uri="{FF2B5EF4-FFF2-40B4-BE49-F238E27FC236}">
                <a16:creationId xmlns:a16="http://schemas.microsoft.com/office/drawing/2014/main" id="{647DED68-254A-B760-9511-2621FE368162}"/>
              </a:ext>
            </a:extLst>
          </xdr:cNvPr>
          <xdr:cNvSpPr/>
        </xdr:nvSpPr>
        <xdr:spPr>
          <a:xfrm>
            <a:off x="4153988" y="9566365"/>
            <a:ext cx="191589" cy="191589"/>
          </a:xfrm>
          <a:prstGeom prst="roundRect">
            <a:avLst>
              <a:gd name="adj" fmla="val 34849"/>
            </a:avLst>
          </a:prstGeom>
          <a:gradFill>
            <a:gsLst>
              <a:gs pos="0">
                <a:srgbClr val="004679"/>
              </a:gs>
              <a:gs pos="100000">
                <a:srgbClr val="181C3B"/>
              </a:gs>
            </a:gsLst>
            <a:path path="circle">
              <a:fillToRect l="50000" t="-80000" r="50000" b="180000"/>
            </a:path>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7" name="Graphic 36" descr="Tropical scene with solid fill">
            <a:extLst>
              <a:ext uri="{FF2B5EF4-FFF2-40B4-BE49-F238E27FC236}">
                <a16:creationId xmlns:a16="http://schemas.microsoft.com/office/drawing/2014/main" id="{08869D67-9044-D59E-ED87-228CD26B7043}"/>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186422" y="9603153"/>
            <a:ext cx="118872" cy="118872"/>
          </a:xfrm>
          <a:prstGeom prst="rect">
            <a:avLst/>
          </a:prstGeom>
        </xdr:spPr>
      </xdr:pic>
    </xdr:grpSp>
    <xdr:clientData/>
  </xdr:twoCellAnchor>
  <xdr:twoCellAnchor>
    <xdr:from>
      <xdr:col>3</xdr:col>
      <xdr:colOff>69668</xdr:colOff>
      <xdr:row>25</xdr:row>
      <xdr:rowOff>112863</xdr:rowOff>
    </xdr:from>
    <xdr:to>
      <xdr:col>3</xdr:col>
      <xdr:colOff>261257</xdr:colOff>
      <xdr:row>26</xdr:row>
      <xdr:rowOff>120828</xdr:rowOff>
    </xdr:to>
    <xdr:grpSp>
      <xdr:nvGrpSpPr>
        <xdr:cNvPr id="38" name="Group 37">
          <a:extLst>
            <a:ext uri="{FF2B5EF4-FFF2-40B4-BE49-F238E27FC236}">
              <a16:creationId xmlns:a16="http://schemas.microsoft.com/office/drawing/2014/main" id="{8A52F3B3-2612-487B-B563-8ECF965ABE34}"/>
            </a:ext>
          </a:extLst>
        </xdr:cNvPr>
        <xdr:cNvGrpSpPr/>
      </xdr:nvGrpSpPr>
      <xdr:grpSpPr>
        <a:xfrm>
          <a:off x="1841318" y="4875363"/>
          <a:ext cx="191589" cy="198465"/>
          <a:chOff x="4153988" y="9849393"/>
          <a:chExt cx="191589" cy="191589"/>
        </a:xfrm>
      </xdr:grpSpPr>
      <xdr:sp macro="" textlink="">
        <xdr:nvSpPr>
          <xdr:cNvPr id="39" name="Rectangle: Rounded Corners 38">
            <a:extLst>
              <a:ext uri="{FF2B5EF4-FFF2-40B4-BE49-F238E27FC236}">
                <a16:creationId xmlns:a16="http://schemas.microsoft.com/office/drawing/2014/main" id="{6B3108B4-B26D-9269-D471-EA18389BCC86}"/>
              </a:ext>
            </a:extLst>
          </xdr:cNvPr>
          <xdr:cNvSpPr/>
        </xdr:nvSpPr>
        <xdr:spPr>
          <a:xfrm>
            <a:off x="4153988" y="9849393"/>
            <a:ext cx="191589" cy="191589"/>
          </a:xfrm>
          <a:prstGeom prst="roundRect">
            <a:avLst>
              <a:gd name="adj" fmla="val 34849"/>
            </a:avLst>
          </a:prstGeom>
          <a:gradFill>
            <a:gsLst>
              <a:gs pos="0">
                <a:srgbClr val="01EFFA"/>
              </a:gs>
              <a:gs pos="91000">
                <a:srgbClr val="0099CC"/>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40" name="Graphic 39" descr="Convertible with solid fill">
            <a:extLst>
              <a:ext uri="{FF2B5EF4-FFF2-40B4-BE49-F238E27FC236}">
                <a16:creationId xmlns:a16="http://schemas.microsoft.com/office/drawing/2014/main" id="{0AD32EE6-05EB-7536-0319-B2EEFA7696D5}"/>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4180115" y="9879874"/>
            <a:ext cx="137160" cy="137160"/>
          </a:xfrm>
          <a:prstGeom prst="rect">
            <a:avLst/>
          </a:prstGeom>
        </xdr:spPr>
      </xdr:pic>
    </xdr:grpSp>
    <xdr:clientData/>
  </xdr:twoCellAnchor>
  <xdr:twoCellAnchor>
    <xdr:from>
      <xdr:col>3</xdr:col>
      <xdr:colOff>69668</xdr:colOff>
      <xdr:row>27</xdr:row>
      <xdr:rowOff>32999</xdr:rowOff>
    </xdr:from>
    <xdr:to>
      <xdr:col>3</xdr:col>
      <xdr:colOff>261257</xdr:colOff>
      <xdr:row>28</xdr:row>
      <xdr:rowOff>40964</xdr:rowOff>
    </xdr:to>
    <xdr:grpSp>
      <xdr:nvGrpSpPr>
        <xdr:cNvPr id="41" name="Group 40">
          <a:extLst>
            <a:ext uri="{FF2B5EF4-FFF2-40B4-BE49-F238E27FC236}">
              <a16:creationId xmlns:a16="http://schemas.microsoft.com/office/drawing/2014/main" id="{5D05628F-0E88-4DB1-9F89-75BCF7A2BA6A}"/>
            </a:ext>
          </a:extLst>
        </xdr:cNvPr>
        <xdr:cNvGrpSpPr/>
      </xdr:nvGrpSpPr>
      <xdr:grpSpPr>
        <a:xfrm>
          <a:off x="1841318" y="5176499"/>
          <a:ext cx="191589" cy="198465"/>
          <a:chOff x="4153988" y="10136776"/>
          <a:chExt cx="191589" cy="191589"/>
        </a:xfrm>
      </xdr:grpSpPr>
      <xdr:sp macro="" textlink="">
        <xdr:nvSpPr>
          <xdr:cNvPr id="42" name="Rectangle: Rounded Corners 41">
            <a:extLst>
              <a:ext uri="{FF2B5EF4-FFF2-40B4-BE49-F238E27FC236}">
                <a16:creationId xmlns:a16="http://schemas.microsoft.com/office/drawing/2014/main" id="{CB8EB503-1C10-CD08-1348-91F7F2E740DF}"/>
              </a:ext>
            </a:extLst>
          </xdr:cNvPr>
          <xdr:cNvSpPr/>
        </xdr:nvSpPr>
        <xdr:spPr>
          <a:xfrm>
            <a:off x="4153988" y="10136776"/>
            <a:ext cx="191589" cy="191589"/>
          </a:xfrm>
          <a:prstGeom prst="roundRect">
            <a:avLst>
              <a:gd name="adj" fmla="val 34849"/>
            </a:avLst>
          </a:prstGeom>
          <a:gradFill>
            <a:gsLst>
              <a:gs pos="0">
                <a:srgbClr val="212743"/>
              </a:gs>
              <a:gs pos="100000">
                <a:srgbClr val="202644"/>
              </a:gs>
            </a:gsLst>
            <a:lin ang="5400000" scaled="0"/>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43" name="Star: 5 Points 42">
            <a:extLst>
              <a:ext uri="{FF2B5EF4-FFF2-40B4-BE49-F238E27FC236}">
                <a16:creationId xmlns:a16="http://schemas.microsoft.com/office/drawing/2014/main" id="{6FD9CC17-9C54-E60E-74D7-F5B3EE30DDD7}"/>
              </a:ext>
            </a:extLst>
          </xdr:cNvPr>
          <xdr:cNvSpPr/>
        </xdr:nvSpPr>
        <xdr:spPr>
          <a:xfrm>
            <a:off x="4193177" y="10171611"/>
            <a:ext cx="113211" cy="113211"/>
          </a:xfrm>
          <a:prstGeom prst="star5">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3</xdr:col>
      <xdr:colOff>7620</xdr:colOff>
      <xdr:row>19</xdr:row>
      <xdr:rowOff>7620</xdr:rowOff>
    </xdr:from>
    <xdr:to>
      <xdr:col>4</xdr:col>
      <xdr:colOff>7620</xdr:colOff>
      <xdr:row>20</xdr:row>
      <xdr:rowOff>135493</xdr:rowOff>
    </xdr:to>
    <xdr:sp macro="" textlink="">
      <xdr:nvSpPr>
        <xdr:cNvPr id="44" name="TextBox 24">
          <a:extLst>
            <a:ext uri="{FF2B5EF4-FFF2-40B4-BE49-F238E27FC236}">
              <a16:creationId xmlns:a16="http://schemas.microsoft.com/office/drawing/2014/main" id="{09AE8630-0167-4DC7-BEAE-69F605FC1ECE}"/>
            </a:ext>
          </a:extLst>
        </xdr:cNvPr>
        <xdr:cNvSpPr txBox="1"/>
      </xdr:nvSpPr>
      <xdr:spPr>
        <a:xfrm>
          <a:off x="1836420" y="3482340"/>
          <a:ext cx="609600" cy="310753"/>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rgbClr val="212743"/>
              </a:solidFill>
            </a:rPr>
            <a:t>Goals</a:t>
          </a:r>
          <a:endParaRPr lang="ru-RU" sz="1000" b="1">
            <a:solidFill>
              <a:srgbClr val="212743"/>
            </a:solidFill>
          </a:endParaRPr>
        </a:p>
      </xdr:txBody>
    </xdr:sp>
    <xdr:clientData/>
  </xdr:twoCellAnchor>
  <xdr:twoCellAnchor>
    <xdr:from>
      <xdr:col>3</xdr:col>
      <xdr:colOff>83820</xdr:colOff>
      <xdr:row>20</xdr:row>
      <xdr:rowOff>155771</xdr:rowOff>
    </xdr:from>
    <xdr:to>
      <xdr:col>7</xdr:col>
      <xdr:colOff>22860</xdr:colOff>
      <xdr:row>21</xdr:row>
      <xdr:rowOff>63587</xdr:rowOff>
    </xdr:to>
    <xdr:sp macro="" textlink="">
      <xdr:nvSpPr>
        <xdr:cNvPr id="45" name="Rectangle: Rounded Corners 44">
          <a:extLst>
            <a:ext uri="{FF2B5EF4-FFF2-40B4-BE49-F238E27FC236}">
              <a16:creationId xmlns:a16="http://schemas.microsoft.com/office/drawing/2014/main" id="{6B59D0BE-4E09-4BA8-A4DD-61A8470427B6}"/>
            </a:ext>
          </a:extLst>
        </xdr:cNvPr>
        <xdr:cNvSpPr/>
      </xdr:nvSpPr>
      <xdr:spPr>
        <a:xfrm>
          <a:off x="1912620" y="3813371"/>
          <a:ext cx="2377440" cy="90696"/>
        </a:xfrm>
        <a:prstGeom prst="roundRect">
          <a:avLst>
            <a:gd name="adj" fmla="val 50000"/>
          </a:avLst>
        </a:prstGeom>
        <a:solidFill>
          <a:srgbClr val="DDE6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510540</xdr:colOff>
      <xdr:row>20</xdr:row>
      <xdr:rowOff>16396</xdr:rowOff>
    </xdr:from>
    <xdr:to>
      <xdr:col>7</xdr:col>
      <xdr:colOff>43315</xdr:colOff>
      <xdr:row>22</xdr:row>
      <xdr:rowOff>14909</xdr:rowOff>
    </xdr:to>
    <xdr:graphicFrame macro="">
      <xdr:nvGraphicFramePr>
        <xdr:cNvPr id="46" name="Chart 45">
          <a:extLst>
            <a:ext uri="{FF2B5EF4-FFF2-40B4-BE49-F238E27FC236}">
              <a16:creationId xmlns:a16="http://schemas.microsoft.com/office/drawing/2014/main" id="{2AA9FC1B-C6D4-43DB-9157-EBEF123082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518160</xdr:colOff>
      <xdr:row>19</xdr:row>
      <xdr:rowOff>7620</xdr:rowOff>
    </xdr:from>
    <xdr:to>
      <xdr:col>6</xdr:col>
      <xdr:colOff>254000</xdr:colOff>
      <xdr:row>20</xdr:row>
      <xdr:rowOff>135493</xdr:rowOff>
    </xdr:to>
    <xdr:sp macro="" textlink="Processing!I6">
      <xdr:nvSpPr>
        <xdr:cNvPr id="47" name="TextBox 24">
          <a:extLst>
            <a:ext uri="{FF2B5EF4-FFF2-40B4-BE49-F238E27FC236}">
              <a16:creationId xmlns:a16="http://schemas.microsoft.com/office/drawing/2014/main" id="{74D7B35A-4982-45CB-B576-534107874E2F}"/>
            </a:ext>
          </a:extLst>
        </xdr:cNvPr>
        <xdr:cNvSpPr txBox="1"/>
      </xdr:nvSpPr>
      <xdr:spPr>
        <a:xfrm>
          <a:off x="2346960" y="3482340"/>
          <a:ext cx="1564640" cy="310753"/>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4C10F0C1-3F5D-420E-BC8D-FF49EFCF1F6F}" type="TxLink">
            <a:rPr lang="en-US" sz="1400" b="1" i="0" u="none" strike="noStrike">
              <a:solidFill>
                <a:srgbClr val="000000"/>
              </a:solidFill>
              <a:latin typeface="Aptos Narrow"/>
            </a:rPr>
            <a:pPr/>
            <a:t>$13 441 / $12 500</a:t>
          </a:fld>
          <a:endParaRPr lang="ru-RU" sz="1100" b="1">
            <a:solidFill>
              <a:srgbClr val="212743"/>
            </a:solidFill>
          </a:endParaRPr>
        </a:p>
      </xdr:txBody>
    </xdr:sp>
    <xdr:clientData/>
  </xdr:twoCellAnchor>
  <xdr:twoCellAnchor>
    <xdr:from>
      <xdr:col>6</xdr:col>
      <xdr:colOff>91440</xdr:colOff>
      <xdr:row>19</xdr:row>
      <xdr:rowOff>7620</xdr:rowOff>
    </xdr:from>
    <xdr:to>
      <xdr:col>7</xdr:col>
      <xdr:colOff>91440</xdr:colOff>
      <xdr:row>20</xdr:row>
      <xdr:rowOff>135493</xdr:rowOff>
    </xdr:to>
    <xdr:sp macro="" textlink="Processing!E6">
      <xdr:nvSpPr>
        <xdr:cNvPr id="48" name="TextBox 24">
          <a:extLst>
            <a:ext uri="{FF2B5EF4-FFF2-40B4-BE49-F238E27FC236}">
              <a16:creationId xmlns:a16="http://schemas.microsoft.com/office/drawing/2014/main" id="{EB66000B-FC93-44C3-BB6F-6D7BF54A7BAB}"/>
            </a:ext>
          </a:extLst>
        </xdr:cNvPr>
        <xdr:cNvSpPr txBox="1"/>
      </xdr:nvSpPr>
      <xdr:spPr>
        <a:xfrm>
          <a:off x="3749040" y="3482340"/>
          <a:ext cx="609600" cy="310753"/>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4B89E4F-5248-4A98-9423-700A7813FCAE}" type="TxLink">
            <a:rPr lang="en-US" sz="1400" b="1" i="0" u="none" strike="noStrike">
              <a:solidFill>
                <a:srgbClr val="000000"/>
              </a:solidFill>
              <a:latin typeface="Aptos Narrow"/>
            </a:rPr>
            <a:pPr algn="r"/>
            <a:t>109%</a:t>
          </a:fld>
          <a:endParaRPr lang="ru-RU" sz="1100" b="1">
            <a:solidFill>
              <a:srgbClr val="212743"/>
            </a:solidFill>
          </a:endParaRPr>
        </a:p>
      </xdr:txBody>
    </xdr:sp>
    <xdr:clientData/>
  </xdr:twoCellAnchor>
  <xdr:twoCellAnchor>
    <xdr:from>
      <xdr:col>4</xdr:col>
      <xdr:colOff>76200</xdr:colOff>
      <xdr:row>22</xdr:row>
      <xdr:rowOff>5694</xdr:rowOff>
    </xdr:from>
    <xdr:to>
      <xdr:col>6</xdr:col>
      <xdr:colOff>175260</xdr:colOff>
      <xdr:row>23</xdr:row>
      <xdr:rowOff>86630</xdr:rowOff>
    </xdr:to>
    <xdr:sp macro="" textlink="Processing!I2">
      <xdr:nvSpPr>
        <xdr:cNvPr id="49" name="TextBox 24">
          <a:extLst>
            <a:ext uri="{FF2B5EF4-FFF2-40B4-BE49-F238E27FC236}">
              <a16:creationId xmlns:a16="http://schemas.microsoft.com/office/drawing/2014/main" id="{42CD7BCD-B501-4C2E-A692-A2686D4B0502}"/>
            </a:ext>
          </a:extLst>
        </xdr:cNvPr>
        <xdr:cNvSpPr txBox="1"/>
      </xdr:nvSpPr>
      <xdr:spPr>
        <a:xfrm>
          <a:off x="2514600" y="4029054"/>
          <a:ext cx="1318260" cy="26381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D1F7E3E8-CF91-4FF1-900C-1949152EBB92}" type="TxLink">
            <a:rPr lang="en-US" sz="1100" b="0" i="0" u="none" strike="noStrike">
              <a:solidFill>
                <a:srgbClr val="747FA4"/>
              </a:solidFill>
              <a:latin typeface="Aptos Narrow"/>
            </a:rPr>
            <a:pPr/>
            <a:t>$3 958 / $3 500</a:t>
          </a:fld>
          <a:endParaRPr lang="ru-RU" sz="1100" b="1">
            <a:solidFill>
              <a:srgbClr val="747FA4"/>
            </a:solidFill>
          </a:endParaRPr>
        </a:p>
      </xdr:txBody>
    </xdr:sp>
    <xdr:clientData/>
  </xdr:twoCellAnchor>
  <xdr:twoCellAnchor>
    <xdr:from>
      <xdr:col>6</xdr:col>
      <xdr:colOff>53340</xdr:colOff>
      <xdr:row>22</xdr:row>
      <xdr:rowOff>5694</xdr:rowOff>
    </xdr:from>
    <xdr:to>
      <xdr:col>7</xdr:col>
      <xdr:colOff>53340</xdr:colOff>
      <xdr:row>23</xdr:row>
      <xdr:rowOff>86630</xdr:rowOff>
    </xdr:to>
    <xdr:sp macro="" textlink="Processing!E2">
      <xdr:nvSpPr>
        <xdr:cNvPr id="50" name="TextBox 24">
          <a:extLst>
            <a:ext uri="{FF2B5EF4-FFF2-40B4-BE49-F238E27FC236}">
              <a16:creationId xmlns:a16="http://schemas.microsoft.com/office/drawing/2014/main" id="{6397BB96-ADE6-4DB7-94A9-BB8E22D286AA}"/>
            </a:ext>
          </a:extLst>
        </xdr:cNvPr>
        <xdr:cNvSpPr txBox="1"/>
      </xdr:nvSpPr>
      <xdr:spPr>
        <a:xfrm>
          <a:off x="3710940" y="4029054"/>
          <a:ext cx="609600" cy="26381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2E8F1427-D4C9-414A-9857-F8D7D4C19714}" type="TxLink">
            <a:rPr lang="en-US" sz="1100" b="0" i="0" u="none" strike="noStrike">
              <a:solidFill>
                <a:srgbClr val="747FA4"/>
              </a:solidFill>
              <a:latin typeface="Aptos Narrow"/>
            </a:rPr>
            <a:pPr algn="r"/>
            <a:t>113%</a:t>
          </a:fld>
          <a:endParaRPr lang="ru-RU" sz="1100" b="0">
            <a:solidFill>
              <a:srgbClr val="747FA4"/>
            </a:solidFill>
          </a:endParaRPr>
        </a:p>
      </xdr:txBody>
    </xdr:sp>
    <xdr:clientData/>
  </xdr:twoCellAnchor>
  <xdr:twoCellAnchor>
    <xdr:from>
      <xdr:col>4</xdr:col>
      <xdr:colOff>76200</xdr:colOff>
      <xdr:row>23</xdr:row>
      <xdr:rowOff>88770</xdr:rowOff>
    </xdr:from>
    <xdr:to>
      <xdr:col>6</xdr:col>
      <xdr:colOff>175260</xdr:colOff>
      <xdr:row>24</xdr:row>
      <xdr:rowOff>169707</xdr:rowOff>
    </xdr:to>
    <xdr:sp macro="" textlink="Processing!I3">
      <xdr:nvSpPr>
        <xdr:cNvPr id="51" name="TextBox 24">
          <a:extLst>
            <a:ext uri="{FF2B5EF4-FFF2-40B4-BE49-F238E27FC236}">
              <a16:creationId xmlns:a16="http://schemas.microsoft.com/office/drawing/2014/main" id="{59DF475B-C5E0-4786-87B7-3157C44E24AB}"/>
            </a:ext>
          </a:extLst>
        </xdr:cNvPr>
        <xdr:cNvSpPr txBox="1"/>
      </xdr:nvSpPr>
      <xdr:spPr>
        <a:xfrm>
          <a:off x="2514600" y="4295010"/>
          <a:ext cx="131826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FB95C1C-B5D0-492C-91D6-08BB610D80FD}" type="TxLink">
            <a:rPr lang="en-US" sz="1100" b="0" i="0" u="none" strike="noStrike" kern="1200">
              <a:solidFill>
                <a:srgbClr val="747FA4"/>
              </a:solidFill>
              <a:latin typeface="Aptos Narrow"/>
              <a:ea typeface="+mn-ea"/>
              <a:cs typeface="+mn-cs"/>
            </a:rPr>
            <a:pPr marL="0" indent="0" algn="l" defTabSz="914400" rtl="0" eaLnBrk="1" latinLnBrk="0" hangingPunct="1"/>
            <a:t>$3 905 / $4 000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23</xdr:row>
      <xdr:rowOff>88770</xdr:rowOff>
    </xdr:from>
    <xdr:to>
      <xdr:col>7</xdr:col>
      <xdr:colOff>53340</xdr:colOff>
      <xdr:row>24</xdr:row>
      <xdr:rowOff>169707</xdr:rowOff>
    </xdr:to>
    <xdr:sp macro="" textlink="Processing!E3">
      <xdr:nvSpPr>
        <xdr:cNvPr id="52" name="TextBox 24">
          <a:extLst>
            <a:ext uri="{FF2B5EF4-FFF2-40B4-BE49-F238E27FC236}">
              <a16:creationId xmlns:a16="http://schemas.microsoft.com/office/drawing/2014/main" id="{1FD76D5F-7A16-4329-A490-96B1816E80D2}"/>
            </a:ext>
          </a:extLst>
        </xdr:cNvPr>
        <xdr:cNvSpPr txBox="1"/>
      </xdr:nvSpPr>
      <xdr:spPr>
        <a:xfrm>
          <a:off x="3710940" y="4295010"/>
          <a:ext cx="60960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73F6BEAA-DB82-42AA-AA13-5881AB3B9D2C}" type="TxLink">
            <a:rPr lang="en-US" sz="1100" b="0" i="0" u="none" strike="noStrike" kern="1200">
              <a:solidFill>
                <a:srgbClr val="747FA4"/>
              </a:solidFill>
              <a:latin typeface="Aptos Narrow"/>
              <a:ea typeface="+mn-ea"/>
              <a:cs typeface="+mn-cs"/>
            </a:rPr>
            <a:pPr marL="0" indent="0" algn="r" defTabSz="914400" rtl="0" eaLnBrk="1" latinLnBrk="0" hangingPunct="1"/>
            <a:t>98%</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24</xdr:row>
      <xdr:rowOff>171847</xdr:rowOff>
    </xdr:from>
    <xdr:to>
      <xdr:col>6</xdr:col>
      <xdr:colOff>175260</xdr:colOff>
      <xdr:row>26</xdr:row>
      <xdr:rowOff>69160</xdr:rowOff>
    </xdr:to>
    <xdr:sp macro="" textlink="Processing!I4">
      <xdr:nvSpPr>
        <xdr:cNvPr id="53" name="TextBox 24">
          <a:extLst>
            <a:ext uri="{FF2B5EF4-FFF2-40B4-BE49-F238E27FC236}">
              <a16:creationId xmlns:a16="http://schemas.microsoft.com/office/drawing/2014/main" id="{7F38EBD2-C6B7-49D0-A743-C6AD9A85C964}"/>
            </a:ext>
          </a:extLst>
        </xdr:cNvPr>
        <xdr:cNvSpPr txBox="1"/>
      </xdr:nvSpPr>
      <xdr:spPr>
        <a:xfrm>
          <a:off x="2514600" y="4560967"/>
          <a:ext cx="1318260" cy="263073"/>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3CB52C3-BE9D-4DED-8DF5-C1585FE46FAC}" type="TxLink">
            <a:rPr lang="en-US" sz="1100" b="0" i="0" u="none" strike="noStrike" kern="1200">
              <a:solidFill>
                <a:srgbClr val="747FA4"/>
              </a:solidFill>
              <a:latin typeface="Aptos Narrow"/>
              <a:ea typeface="+mn-ea"/>
              <a:cs typeface="+mn-cs"/>
            </a:rPr>
            <a:pPr marL="0" indent="0" algn="l" defTabSz="914400" rtl="0" eaLnBrk="1" latinLnBrk="0" hangingPunct="1"/>
            <a:t>$3 179 / $3 000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24</xdr:row>
      <xdr:rowOff>171847</xdr:rowOff>
    </xdr:from>
    <xdr:to>
      <xdr:col>7</xdr:col>
      <xdr:colOff>53340</xdr:colOff>
      <xdr:row>26</xdr:row>
      <xdr:rowOff>69160</xdr:rowOff>
    </xdr:to>
    <xdr:sp macro="" textlink="Processing!E4">
      <xdr:nvSpPr>
        <xdr:cNvPr id="54" name="TextBox 24">
          <a:extLst>
            <a:ext uri="{FF2B5EF4-FFF2-40B4-BE49-F238E27FC236}">
              <a16:creationId xmlns:a16="http://schemas.microsoft.com/office/drawing/2014/main" id="{29722E12-3ECF-42EC-917D-3EE00563B047}"/>
            </a:ext>
          </a:extLst>
        </xdr:cNvPr>
        <xdr:cNvSpPr txBox="1"/>
      </xdr:nvSpPr>
      <xdr:spPr>
        <a:xfrm>
          <a:off x="3710940" y="4560967"/>
          <a:ext cx="609600" cy="263073"/>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FDEE92D6-F7A1-48F3-9851-C8A567273780}" type="TxLink">
            <a:rPr lang="en-US" sz="1100" b="0" i="0" u="none" strike="noStrike" kern="1200">
              <a:solidFill>
                <a:srgbClr val="747FA4"/>
              </a:solidFill>
              <a:latin typeface="Aptos Narrow"/>
              <a:ea typeface="+mn-ea"/>
              <a:cs typeface="+mn-cs"/>
            </a:rPr>
            <a:pPr marL="0" indent="0" algn="r" defTabSz="914400" rtl="0" eaLnBrk="1" latinLnBrk="0" hangingPunct="1"/>
            <a:t>106%</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26</xdr:row>
      <xdr:rowOff>78920</xdr:rowOff>
    </xdr:from>
    <xdr:to>
      <xdr:col>6</xdr:col>
      <xdr:colOff>175260</xdr:colOff>
      <xdr:row>27</xdr:row>
      <xdr:rowOff>159857</xdr:rowOff>
    </xdr:to>
    <xdr:sp macro="" textlink="Processing!I5">
      <xdr:nvSpPr>
        <xdr:cNvPr id="55" name="TextBox 24">
          <a:extLst>
            <a:ext uri="{FF2B5EF4-FFF2-40B4-BE49-F238E27FC236}">
              <a16:creationId xmlns:a16="http://schemas.microsoft.com/office/drawing/2014/main" id="{5C292FC9-2B68-44B4-ABF9-091C65601307}"/>
            </a:ext>
          </a:extLst>
        </xdr:cNvPr>
        <xdr:cNvSpPr txBox="1"/>
      </xdr:nvSpPr>
      <xdr:spPr>
        <a:xfrm>
          <a:off x="2514600" y="4833800"/>
          <a:ext cx="131826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3E6F8FB-2AE7-4CE4-9E41-15CFB4159DE9}" type="TxLink">
            <a:rPr lang="en-US" sz="1100" b="0" i="0" u="none" strike="noStrike" kern="1200">
              <a:solidFill>
                <a:srgbClr val="747FA4"/>
              </a:solidFill>
              <a:latin typeface="Aptos Narrow"/>
              <a:ea typeface="+mn-ea"/>
              <a:cs typeface="+mn-cs"/>
            </a:rPr>
            <a:pPr marL="0" indent="0" algn="l" defTabSz="914400" rtl="0" eaLnBrk="1" latinLnBrk="0" hangingPunct="1"/>
            <a:t>$2 399 / $2 000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26</xdr:row>
      <xdr:rowOff>78920</xdr:rowOff>
    </xdr:from>
    <xdr:to>
      <xdr:col>7</xdr:col>
      <xdr:colOff>53340</xdr:colOff>
      <xdr:row>27</xdr:row>
      <xdr:rowOff>159857</xdr:rowOff>
    </xdr:to>
    <xdr:sp macro="" textlink="Processing!E5">
      <xdr:nvSpPr>
        <xdr:cNvPr id="56" name="TextBox 24">
          <a:extLst>
            <a:ext uri="{FF2B5EF4-FFF2-40B4-BE49-F238E27FC236}">
              <a16:creationId xmlns:a16="http://schemas.microsoft.com/office/drawing/2014/main" id="{D2F5C280-5068-4EEE-9456-DC6A937CDB68}"/>
            </a:ext>
          </a:extLst>
        </xdr:cNvPr>
        <xdr:cNvSpPr txBox="1"/>
      </xdr:nvSpPr>
      <xdr:spPr>
        <a:xfrm>
          <a:off x="3710940" y="4833800"/>
          <a:ext cx="60960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FF21445-4461-4550-BD29-367C03A06B31}" type="TxLink">
            <a:rPr lang="en-US" sz="1100" b="0" i="0" u="none" strike="noStrike" kern="1200">
              <a:solidFill>
                <a:srgbClr val="747FA4"/>
              </a:solidFill>
              <a:latin typeface="Aptos Narrow"/>
              <a:ea typeface="+mn-ea"/>
              <a:cs typeface="+mn-cs"/>
            </a:rPr>
            <a:pPr marL="0" indent="0" algn="r" defTabSz="914400" rtl="0" eaLnBrk="1" latinLnBrk="0" hangingPunct="1"/>
            <a:t>120%</a:t>
          </a:fld>
          <a:endParaRPr lang="ru-RU" sz="1100" b="0" i="0" u="none" strike="noStrike" kern="1200">
            <a:solidFill>
              <a:srgbClr val="747FA4"/>
            </a:solidFill>
            <a:latin typeface="Aptos Narrow"/>
            <a:ea typeface="+mn-ea"/>
            <a:cs typeface="+mn-cs"/>
          </a:endParaRPr>
        </a:p>
      </xdr:txBody>
    </xdr:sp>
    <xdr:clientData/>
  </xdr:twoCellAnchor>
  <xdr:twoCellAnchor>
    <xdr:from>
      <xdr:col>2</xdr:col>
      <xdr:colOff>520065</xdr:colOff>
      <xdr:row>32</xdr:row>
      <xdr:rowOff>87934</xdr:rowOff>
    </xdr:from>
    <xdr:to>
      <xdr:col>7</xdr:col>
      <xdr:colOff>24765</xdr:colOff>
      <xdr:row>39</xdr:row>
      <xdr:rowOff>87934</xdr:rowOff>
    </xdr:to>
    <xdr:graphicFrame macro="">
      <xdr:nvGraphicFramePr>
        <xdr:cNvPr id="65" name="Chart 64">
          <a:extLst>
            <a:ext uri="{FF2B5EF4-FFF2-40B4-BE49-F238E27FC236}">
              <a16:creationId xmlns:a16="http://schemas.microsoft.com/office/drawing/2014/main" id="{4756E0DA-FB72-4DFA-8258-B4544E924C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558165</xdr:colOff>
      <xdr:row>31</xdr:row>
      <xdr:rowOff>91440</xdr:rowOff>
    </xdr:from>
    <xdr:to>
      <xdr:col>5</xdr:col>
      <xdr:colOff>108585</xdr:colOff>
      <xdr:row>33</xdr:row>
      <xdr:rowOff>37176</xdr:rowOff>
    </xdr:to>
    <xdr:sp macro="" textlink="Processing!N26">
      <xdr:nvSpPr>
        <xdr:cNvPr id="66" name="TextBox 24">
          <a:extLst>
            <a:ext uri="{FF2B5EF4-FFF2-40B4-BE49-F238E27FC236}">
              <a16:creationId xmlns:a16="http://schemas.microsoft.com/office/drawing/2014/main" id="{19851D7C-F42A-4EEB-8170-39281214D335}"/>
            </a:ext>
          </a:extLst>
        </xdr:cNvPr>
        <xdr:cNvSpPr txBox="1"/>
      </xdr:nvSpPr>
      <xdr:spPr>
        <a:xfrm>
          <a:off x="1777365" y="5760720"/>
          <a:ext cx="1379220" cy="311496"/>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097DD66-5465-44E4-AC5E-B599A849618D}" type="TxLink">
            <a:rPr lang="en-US" sz="1400" b="1" kern="1200">
              <a:solidFill>
                <a:srgbClr val="212743"/>
              </a:solidFill>
              <a:latin typeface="+mn-lt"/>
              <a:ea typeface="+mn-ea"/>
              <a:cs typeface="+mn-cs"/>
            </a:rPr>
            <a:pPr marL="0" indent="0" algn="l" defTabSz="914400" rtl="0" eaLnBrk="1" latinLnBrk="0" hangingPunct="1"/>
            <a:t>Annual Plans</a:t>
          </a:fld>
          <a:endParaRPr lang="ru-RU" sz="1400" b="1" kern="1200">
            <a:solidFill>
              <a:srgbClr val="212743"/>
            </a:solidFill>
            <a:latin typeface="+mn-lt"/>
            <a:ea typeface="+mn-ea"/>
            <a:cs typeface="+mn-cs"/>
          </a:endParaRPr>
        </a:p>
      </xdr:txBody>
    </xdr:sp>
    <xdr:clientData/>
  </xdr:twoCellAnchor>
  <xdr:twoCellAnchor editAs="oneCell">
    <xdr:from>
      <xdr:col>3</xdr:col>
      <xdr:colOff>116205</xdr:colOff>
      <xdr:row>37</xdr:row>
      <xdr:rowOff>171754</xdr:rowOff>
    </xdr:from>
    <xdr:to>
      <xdr:col>7</xdr:col>
      <xdr:colOff>55245</xdr:colOff>
      <xdr:row>39</xdr:row>
      <xdr:rowOff>162610</xdr:rowOff>
    </xdr:to>
    <mc:AlternateContent xmlns:mc="http://schemas.openxmlformats.org/markup-compatibility/2006" xmlns:a14="http://schemas.microsoft.com/office/drawing/2010/main">
      <mc:Choice Requires="a14">
        <xdr:graphicFrame macro="">
          <xdr:nvGraphicFramePr>
            <xdr:cNvPr id="67" name="Year 22">
              <a:extLst>
                <a:ext uri="{FF2B5EF4-FFF2-40B4-BE49-F238E27FC236}">
                  <a16:creationId xmlns:a16="http://schemas.microsoft.com/office/drawing/2014/main" id="{F49FE94F-A750-423E-ACCF-7816FE1A089E}"/>
                </a:ext>
              </a:extLst>
            </xdr:cNvPr>
            <xdr:cNvGraphicFramePr/>
          </xdr:nvGraphicFramePr>
          <xdr:xfrm>
            <a:off x="0" y="0"/>
            <a:ext cx="0" cy="0"/>
          </xdr:xfrm>
          <a:graphic>
            <a:graphicData uri="http://schemas.microsoft.com/office/drawing/2010/slicer">
              <sle:slicer xmlns:sle="http://schemas.microsoft.com/office/drawing/2010/slicer" name="Year 22"/>
            </a:graphicData>
          </a:graphic>
        </xdr:graphicFrame>
      </mc:Choice>
      <mc:Fallback xmlns="">
        <xdr:sp macro="" textlink="">
          <xdr:nvSpPr>
            <xdr:cNvPr id="0" name=""/>
            <xdr:cNvSpPr>
              <a:spLocks noTextEdit="1"/>
            </xdr:cNvSpPr>
          </xdr:nvSpPr>
          <xdr:spPr>
            <a:xfrm>
              <a:off x="1945005" y="6938314"/>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53340</xdr:colOff>
      <xdr:row>31</xdr:row>
      <xdr:rowOff>133654</xdr:rowOff>
    </xdr:from>
    <xdr:to>
      <xdr:col>9</xdr:col>
      <xdr:colOff>114300</xdr:colOff>
      <xdr:row>33</xdr:row>
      <xdr:rowOff>32454</xdr:rowOff>
    </xdr:to>
    <xdr:sp macro="" textlink="Processing!D31">
      <xdr:nvSpPr>
        <xdr:cNvPr id="68" name="TextBox 24">
          <a:extLst>
            <a:ext uri="{FF2B5EF4-FFF2-40B4-BE49-F238E27FC236}">
              <a16:creationId xmlns:a16="http://schemas.microsoft.com/office/drawing/2014/main" id="{2D8B0CE8-EFC8-4037-909D-C1CE947D7FE4}"/>
            </a:ext>
          </a:extLst>
        </xdr:cNvPr>
        <xdr:cNvSpPr txBox="1"/>
      </xdr:nvSpPr>
      <xdr:spPr>
        <a:xfrm>
          <a:off x="4930140" y="5802934"/>
          <a:ext cx="67056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A1F9FB3E-F48E-4012-BD1A-6FD771BF9472}" type="TxLink">
            <a:rPr lang="en-US" sz="1100" b="0" i="0" u="none" strike="noStrike" kern="1200">
              <a:solidFill>
                <a:srgbClr val="0F868F"/>
              </a:solidFill>
              <a:latin typeface="Aptos Narrow"/>
              <a:ea typeface="+mn-ea"/>
              <a:cs typeface="+mn-cs"/>
            </a:rPr>
            <a:pPr marL="0" indent="0" algn="r" defTabSz="914400" rtl="0" eaLnBrk="1" latinLnBrk="0" hangingPunct="1"/>
            <a:t> $16,328 </a:t>
          </a:fld>
          <a:endParaRPr lang="ru-RU" sz="1400" b="0" kern="1200">
            <a:solidFill>
              <a:srgbClr val="0F868F"/>
            </a:solidFill>
            <a:latin typeface="+mn-lt"/>
            <a:ea typeface="+mn-ea"/>
            <a:cs typeface="+mn-cs"/>
          </a:endParaRPr>
        </a:p>
      </xdr:txBody>
    </xdr:sp>
    <xdr:clientData/>
  </xdr:twoCellAnchor>
  <xdr:twoCellAnchor>
    <xdr:from>
      <xdr:col>5</xdr:col>
      <xdr:colOff>426720</xdr:colOff>
      <xdr:row>31</xdr:row>
      <xdr:rowOff>133654</xdr:rowOff>
    </xdr:from>
    <xdr:to>
      <xdr:col>6</xdr:col>
      <xdr:colOff>518160</xdr:colOff>
      <xdr:row>33</xdr:row>
      <xdr:rowOff>32454</xdr:rowOff>
    </xdr:to>
    <xdr:sp macro="" textlink="Processing!E31">
      <xdr:nvSpPr>
        <xdr:cNvPr id="69" name="TextBox 24">
          <a:extLst>
            <a:ext uri="{FF2B5EF4-FFF2-40B4-BE49-F238E27FC236}">
              <a16:creationId xmlns:a16="http://schemas.microsoft.com/office/drawing/2014/main" id="{166F7CC6-3FF3-4A08-9BC6-B4AB1077B5B5}"/>
            </a:ext>
          </a:extLst>
        </xdr:cNvPr>
        <xdr:cNvSpPr txBox="1"/>
      </xdr:nvSpPr>
      <xdr:spPr>
        <a:xfrm>
          <a:off x="3474720" y="5802934"/>
          <a:ext cx="7010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35C6536-70AD-4935-910D-D3C11E64DBC4}" type="TxLink">
            <a:rPr lang="en-US" sz="1100" b="0" i="0" u="none" strike="noStrike" kern="1200">
              <a:solidFill>
                <a:srgbClr val="01C5CF"/>
              </a:solidFill>
              <a:latin typeface="Aptos Narrow"/>
              <a:ea typeface="+mn-ea"/>
              <a:cs typeface="+mn-cs"/>
            </a:rPr>
            <a:pPr marL="0" indent="0" algn="r" defTabSz="914400" rtl="0" eaLnBrk="1" latinLnBrk="0" hangingPunct="1"/>
            <a:t> </a:t>
          </a:fld>
          <a:endParaRPr lang="ru-RU" sz="1400" b="0" kern="1200">
            <a:solidFill>
              <a:srgbClr val="01C5CF"/>
            </a:solidFill>
            <a:latin typeface="+mn-lt"/>
            <a:ea typeface="+mn-ea"/>
            <a:cs typeface="+mn-cs"/>
          </a:endParaRPr>
        </a:p>
      </xdr:txBody>
    </xdr:sp>
    <xdr:clientData/>
  </xdr:twoCellAnchor>
  <xdr:twoCellAnchor editAs="oneCell">
    <xdr:from>
      <xdr:col>16</xdr:col>
      <xdr:colOff>472440</xdr:colOff>
      <xdr:row>2</xdr:row>
      <xdr:rowOff>53340</xdr:rowOff>
    </xdr:from>
    <xdr:to>
      <xdr:col>20</xdr:col>
      <xdr:colOff>411480</xdr:colOff>
      <xdr:row>4</xdr:row>
      <xdr:rowOff>44196</xdr:rowOff>
    </xdr:to>
    <mc:AlternateContent xmlns:mc="http://schemas.openxmlformats.org/markup-compatibility/2006" xmlns:a14="http://schemas.microsoft.com/office/drawing/2010/main">
      <mc:Choice Requires="a14">
        <xdr:graphicFrame macro="">
          <xdr:nvGraphicFramePr>
            <xdr:cNvPr id="70" name="Year 23">
              <a:extLst>
                <a:ext uri="{FF2B5EF4-FFF2-40B4-BE49-F238E27FC236}">
                  <a16:creationId xmlns:a16="http://schemas.microsoft.com/office/drawing/2014/main" id="{25A82149-87F3-4F7B-8104-139EBAA4EDA4}"/>
                </a:ext>
              </a:extLst>
            </xdr:cNvPr>
            <xdr:cNvGraphicFramePr/>
          </xdr:nvGraphicFramePr>
          <xdr:xfrm>
            <a:off x="0" y="0"/>
            <a:ext cx="0" cy="0"/>
          </xdr:xfrm>
          <a:graphic>
            <a:graphicData uri="http://schemas.microsoft.com/office/drawing/2010/slicer">
              <sle:slicer xmlns:sle="http://schemas.microsoft.com/office/drawing/2010/slicer" name="Year 23"/>
            </a:graphicData>
          </a:graphic>
        </xdr:graphicFrame>
      </mc:Choice>
      <mc:Fallback xmlns="">
        <xdr:sp macro="" textlink="">
          <xdr:nvSpPr>
            <xdr:cNvPr id="0" name=""/>
            <xdr:cNvSpPr>
              <a:spLocks noTextEdit="1"/>
            </xdr:cNvSpPr>
          </xdr:nvSpPr>
          <xdr:spPr>
            <a:xfrm>
              <a:off x="10226040" y="419100"/>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7</xdr:col>
      <xdr:colOff>541020</xdr:colOff>
      <xdr:row>2</xdr:row>
      <xdr:rowOff>60960</xdr:rowOff>
    </xdr:from>
    <xdr:to>
      <xdr:col>9</xdr:col>
      <xdr:colOff>289560</xdr:colOff>
      <xdr:row>4</xdr:row>
      <xdr:rowOff>5542</xdr:rowOff>
    </xdr:to>
    <xdr:sp macro="" textlink="">
      <xdr:nvSpPr>
        <xdr:cNvPr id="71" name="Rectangle: Rounded Corners 70">
          <a:hlinkClick xmlns:r="http://schemas.openxmlformats.org/officeDocument/2006/relationships" r:id="rId14"/>
          <a:extLst>
            <a:ext uri="{FF2B5EF4-FFF2-40B4-BE49-F238E27FC236}">
              <a16:creationId xmlns:a16="http://schemas.microsoft.com/office/drawing/2014/main" id="{1B8528F0-AC82-49C4-B1CD-07A815F116BE}"/>
            </a:ext>
          </a:extLst>
        </xdr:cNvPr>
        <xdr:cNvSpPr/>
      </xdr:nvSpPr>
      <xdr:spPr>
        <a:xfrm>
          <a:off x="4808220" y="426720"/>
          <a:ext cx="967740" cy="310342"/>
        </a:xfrm>
        <a:prstGeom prst="roundRect">
          <a:avLst>
            <a:gd name="adj" fmla="val 49653"/>
          </a:avLst>
        </a:prstGeom>
        <a:solidFill>
          <a:srgbClr val="EAF2FA"/>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334F67"/>
              </a:solidFill>
              <a:effectLst/>
              <a:latin typeface="+mn-lt"/>
              <a:ea typeface="+mn-ea"/>
              <a:cs typeface="+mn-cs"/>
            </a:rPr>
            <a:t>Dashboard</a:t>
          </a:r>
          <a:endParaRPr lang="ru-RU" sz="1100" b="0">
            <a:solidFill>
              <a:srgbClr val="334F67"/>
            </a:solidFill>
            <a:effectLst/>
            <a:latin typeface="+mn-lt"/>
            <a:ea typeface="+mn-ea"/>
            <a:cs typeface="+mn-cs"/>
          </a:endParaRPr>
        </a:p>
      </xdr:txBody>
    </xdr:sp>
    <xdr:clientData/>
  </xdr:twoCellAnchor>
  <xdr:twoCellAnchor>
    <xdr:from>
      <xdr:col>12</xdr:col>
      <xdr:colOff>38100</xdr:colOff>
      <xdr:row>2</xdr:row>
      <xdr:rowOff>60960</xdr:rowOff>
    </xdr:from>
    <xdr:to>
      <xdr:col>13</xdr:col>
      <xdr:colOff>396240</xdr:colOff>
      <xdr:row>4</xdr:row>
      <xdr:rowOff>5542</xdr:rowOff>
    </xdr:to>
    <xdr:sp macro="" textlink="">
      <xdr:nvSpPr>
        <xdr:cNvPr id="72" name="Rectangle: Rounded Corners 71">
          <a:extLst>
            <a:ext uri="{FF2B5EF4-FFF2-40B4-BE49-F238E27FC236}">
              <a16:creationId xmlns:a16="http://schemas.microsoft.com/office/drawing/2014/main" id="{525806CB-6174-4819-AE89-811F3A446404}"/>
            </a:ext>
          </a:extLst>
        </xdr:cNvPr>
        <xdr:cNvSpPr/>
      </xdr:nvSpPr>
      <xdr:spPr>
        <a:xfrm>
          <a:off x="7353300" y="426720"/>
          <a:ext cx="967740" cy="310342"/>
        </a:xfrm>
        <a:prstGeom prst="roundRect">
          <a:avLst>
            <a:gd name="adj" fmla="val 49653"/>
          </a:avLst>
        </a:prstGeom>
        <a:solidFill>
          <a:srgbClr val="77ABDF"/>
        </a:solidFill>
        <a:ln w="9525">
          <a:solidFill>
            <a:srgbClr val="2B71B7"/>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050" b="1" i="0" u="none" strike="noStrike" kern="1200">
              <a:solidFill>
                <a:schemeClr val="bg1"/>
              </a:solidFill>
              <a:latin typeface="+mn-lt"/>
              <a:ea typeface="+mn-ea"/>
              <a:cs typeface="+mn-cs"/>
            </a:rPr>
            <a:t>Costs</a:t>
          </a:r>
          <a:endParaRPr lang="ru-RU" sz="1050" b="1" i="0" u="none" strike="noStrike" kern="1200">
            <a:solidFill>
              <a:schemeClr val="bg1"/>
            </a:solidFill>
            <a:latin typeface="+mn-lt"/>
            <a:ea typeface="+mn-ea"/>
            <a:cs typeface="+mn-cs"/>
          </a:endParaRPr>
        </a:p>
      </xdr:txBody>
    </xdr:sp>
    <xdr:clientData/>
  </xdr:twoCellAnchor>
  <xdr:twoCellAnchor>
    <xdr:from>
      <xdr:col>9</xdr:col>
      <xdr:colOff>594360</xdr:colOff>
      <xdr:row>2</xdr:row>
      <xdr:rowOff>60960</xdr:rowOff>
    </xdr:from>
    <xdr:to>
      <xdr:col>11</xdr:col>
      <xdr:colOff>342900</xdr:colOff>
      <xdr:row>4</xdr:row>
      <xdr:rowOff>5542</xdr:rowOff>
    </xdr:to>
    <xdr:sp macro="" textlink="Processing!F26">
      <xdr:nvSpPr>
        <xdr:cNvPr id="73" name="Rectangle: Rounded Corners 72">
          <a:hlinkClick xmlns:r="http://schemas.openxmlformats.org/officeDocument/2006/relationships" r:id="rId15"/>
          <a:extLst>
            <a:ext uri="{FF2B5EF4-FFF2-40B4-BE49-F238E27FC236}">
              <a16:creationId xmlns:a16="http://schemas.microsoft.com/office/drawing/2014/main" id="{4E10D45E-609C-41CE-A71B-C366D6912331}"/>
            </a:ext>
          </a:extLst>
        </xdr:cNvPr>
        <xdr:cNvSpPr/>
      </xdr:nvSpPr>
      <xdr:spPr>
        <a:xfrm>
          <a:off x="6080760" y="426720"/>
          <a:ext cx="967740" cy="310342"/>
        </a:xfrm>
        <a:prstGeom prst="roundRect">
          <a:avLst>
            <a:gd name="adj" fmla="val 49653"/>
          </a:avLst>
        </a:prstGeom>
        <a:solidFill>
          <a:srgbClr val="EAF2FA"/>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F7ACD383-DBBD-41C1-8129-D552369CE456}" type="TxLink">
            <a:rPr lang="en-US" sz="1100" b="0" i="0" u="none" strike="noStrike">
              <a:solidFill>
                <a:srgbClr val="334F67"/>
              </a:solidFill>
              <a:effectLst/>
              <a:latin typeface="+mn-lt"/>
              <a:ea typeface="+mn-ea"/>
              <a:cs typeface="+mn-cs"/>
            </a:rPr>
            <a:pPr marL="0" indent="0" algn="ctr" defTabSz="914400" rtl="0" eaLnBrk="1" latinLnBrk="0" hangingPunct="1"/>
            <a:t>Structure</a:t>
          </a:fld>
          <a:endParaRPr lang="ru-RU" sz="1100" b="0">
            <a:solidFill>
              <a:srgbClr val="334F67"/>
            </a:solidFill>
            <a:effectLst/>
            <a:latin typeface="+mn-lt"/>
            <a:ea typeface="+mn-ea"/>
            <a:cs typeface="+mn-cs"/>
          </a:endParaRPr>
        </a:p>
      </xdr:txBody>
    </xdr:sp>
    <xdr:clientData/>
  </xdr:twoCellAnchor>
  <xdr:twoCellAnchor>
    <xdr:from>
      <xdr:col>14</xdr:col>
      <xdr:colOff>91440</xdr:colOff>
      <xdr:row>2</xdr:row>
      <xdr:rowOff>60960</xdr:rowOff>
    </xdr:from>
    <xdr:to>
      <xdr:col>15</xdr:col>
      <xdr:colOff>449580</xdr:colOff>
      <xdr:row>4</xdr:row>
      <xdr:rowOff>5542</xdr:rowOff>
    </xdr:to>
    <xdr:sp macro="" textlink="">
      <xdr:nvSpPr>
        <xdr:cNvPr id="74" name="Rectangle: Rounded Corners 73">
          <a:hlinkClick xmlns:r="http://schemas.openxmlformats.org/officeDocument/2006/relationships" r:id="rId16"/>
          <a:extLst>
            <a:ext uri="{FF2B5EF4-FFF2-40B4-BE49-F238E27FC236}">
              <a16:creationId xmlns:a16="http://schemas.microsoft.com/office/drawing/2014/main" id="{A9BE4B8B-3734-49B8-A812-4CF0A2222B1C}"/>
            </a:ext>
          </a:extLst>
        </xdr:cNvPr>
        <xdr:cNvSpPr/>
      </xdr:nvSpPr>
      <xdr:spPr>
        <a:xfrm>
          <a:off x="8625840" y="426720"/>
          <a:ext cx="967740" cy="310342"/>
        </a:xfrm>
        <a:prstGeom prst="roundRect">
          <a:avLst>
            <a:gd name="adj" fmla="val 49653"/>
          </a:avLst>
        </a:prstGeom>
        <a:solidFill>
          <a:srgbClr val="EAF2FA"/>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pl-PL" sz="1100" b="0">
              <a:solidFill>
                <a:srgbClr val="334F67"/>
              </a:solidFill>
              <a:effectLst/>
              <a:latin typeface="+mn-lt"/>
              <a:ea typeface="+mn-ea"/>
              <a:cs typeface="+mn-cs"/>
            </a:rPr>
            <a:t>Budget</a:t>
          </a:r>
          <a:endParaRPr lang="ru-RU" sz="1050" b="0" kern="1200">
            <a:solidFill>
              <a:srgbClr val="334F67"/>
            </a:solidFill>
            <a:latin typeface="+mn-lt"/>
            <a:ea typeface="+mn-ea"/>
            <a:cs typeface="+mn-cs"/>
          </a:endParaRPr>
        </a:p>
      </xdr:txBody>
    </xdr:sp>
    <xdr:clientData/>
  </xdr:twoCellAnchor>
  <xdr:twoCellAnchor>
    <xdr:from>
      <xdr:col>3</xdr:col>
      <xdr:colOff>22860</xdr:colOff>
      <xdr:row>2</xdr:row>
      <xdr:rowOff>30480</xdr:rowOff>
    </xdr:from>
    <xdr:to>
      <xdr:col>3</xdr:col>
      <xdr:colOff>405514</xdr:colOff>
      <xdr:row>4</xdr:row>
      <xdr:rowOff>62593</xdr:rowOff>
    </xdr:to>
    <xdr:grpSp>
      <xdr:nvGrpSpPr>
        <xdr:cNvPr id="75" name="Group 74">
          <a:extLst>
            <a:ext uri="{FF2B5EF4-FFF2-40B4-BE49-F238E27FC236}">
              <a16:creationId xmlns:a16="http://schemas.microsoft.com/office/drawing/2014/main" id="{99D683B3-9F92-4B0D-8511-F2EBC8298246}"/>
            </a:ext>
          </a:extLst>
        </xdr:cNvPr>
        <xdr:cNvGrpSpPr/>
      </xdr:nvGrpSpPr>
      <xdr:grpSpPr>
        <a:xfrm>
          <a:off x="1794510" y="411480"/>
          <a:ext cx="382654" cy="413113"/>
          <a:chOff x="259080" y="2584068"/>
          <a:chExt cx="995827" cy="1035432"/>
        </a:xfrm>
      </xdr:grpSpPr>
      <xdr:pic>
        <xdr:nvPicPr>
          <xdr:cNvPr id="76" name="Graphic 75" descr="Signal with solid fill">
            <a:extLst>
              <a:ext uri="{FF2B5EF4-FFF2-40B4-BE49-F238E27FC236}">
                <a16:creationId xmlns:a16="http://schemas.microsoft.com/office/drawing/2014/main" id="{7275BB84-E473-0C6F-B1C9-5FB0F879CD55}"/>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59080" y="2705100"/>
            <a:ext cx="914400" cy="914400"/>
          </a:xfrm>
          <a:prstGeom prst="rect">
            <a:avLst/>
          </a:prstGeom>
        </xdr:spPr>
      </xdr:pic>
      <xdr:pic>
        <xdr:nvPicPr>
          <xdr:cNvPr id="77" name="Graphic 76" descr="Back with solid fill">
            <a:extLst>
              <a:ext uri="{FF2B5EF4-FFF2-40B4-BE49-F238E27FC236}">
                <a16:creationId xmlns:a16="http://schemas.microsoft.com/office/drawing/2014/main" id="{3C0B5502-D7DB-B230-D050-9D9DC09AD62E}"/>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rot="7316941">
            <a:off x="282739" y="2584068"/>
            <a:ext cx="972168" cy="972168"/>
          </a:xfrm>
          <a:prstGeom prst="rect">
            <a:avLst/>
          </a:prstGeom>
        </xdr:spPr>
      </xdr:pic>
      <xdr:pic>
        <xdr:nvPicPr>
          <xdr:cNvPr id="78" name="Graphic 77" descr="Flying Money with solid fill">
            <a:extLst>
              <a:ext uri="{FF2B5EF4-FFF2-40B4-BE49-F238E27FC236}">
                <a16:creationId xmlns:a16="http://schemas.microsoft.com/office/drawing/2014/main" id="{1B09422E-210E-2992-4BFB-57D300B9B155}"/>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59080" y="2667001"/>
            <a:ext cx="525780" cy="525781"/>
          </a:xfrm>
          <a:prstGeom prst="rect">
            <a:avLst/>
          </a:prstGeom>
        </xdr:spPr>
      </xdr:pic>
    </xdr:grpSp>
    <xdr:clientData/>
  </xdr:twoCellAnchor>
  <xdr:twoCellAnchor>
    <xdr:from>
      <xdr:col>3</xdr:col>
      <xdr:colOff>369026</xdr:colOff>
      <xdr:row>2</xdr:row>
      <xdr:rowOff>71302</xdr:rowOff>
    </xdr:from>
    <xdr:to>
      <xdr:col>6</xdr:col>
      <xdr:colOff>411480</xdr:colOff>
      <xdr:row>4</xdr:row>
      <xdr:rowOff>79619</xdr:rowOff>
    </xdr:to>
    <xdr:sp macro="" textlink="">
      <xdr:nvSpPr>
        <xdr:cNvPr id="79" name="TextBox 78">
          <a:extLst>
            <a:ext uri="{FF2B5EF4-FFF2-40B4-BE49-F238E27FC236}">
              <a16:creationId xmlns:a16="http://schemas.microsoft.com/office/drawing/2014/main" id="{C47FE9D1-F9F6-4777-92C0-2C681B483C89}"/>
            </a:ext>
          </a:extLst>
        </xdr:cNvPr>
        <xdr:cNvSpPr txBox="1"/>
      </xdr:nvSpPr>
      <xdr:spPr>
        <a:xfrm>
          <a:off x="2197826" y="437062"/>
          <a:ext cx="1871254" cy="374077"/>
        </a:xfrm>
        <a:prstGeom prst="rect">
          <a:avLst/>
        </a:prstGeom>
        <a:noFill/>
      </xdr:spPr>
      <xdr:txBody>
        <a:bodyPr wrap="square" rtlCol="0">
          <a:spAutoFit/>
        </a:bodyPr>
        <a:lstStyle/>
        <a:p>
          <a:pPr marL="0" indent="0" algn="l" defTabSz="914400" rtl="0" eaLnBrk="1" latinLnBrk="0" hangingPunct="1"/>
          <a:r>
            <a:rPr lang="pl-PL" sz="1800" b="1" kern="1200">
              <a:solidFill>
                <a:srgbClr val="212743"/>
              </a:solidFill>
              <a:latin typeface="+mn-lt"/>
              <a:ea typeface="+mn-ea"/>
              <a:cs typeface="+mn-cs"/>
            </a:rPr>
            <a:t>Personal Finance</a:t>
          </a:r>
          <a:endParaRPr lang="ru-RU" sz="1800" b="1" kern="1200">
            <a:solidFill>
              <a:srgbClr val="212743"/>
            </a:solidFill>
            <a:latin typeface="+mn-lt"/>
            <a:ea typeface="+mn-ea"/>
            <a:cs typeface="+mn-cs"/>
          </a:endParaRPr>
        </a:p>
      </xdr:txBody>
    </xdr:sp>
    <xdr:clientData/>
  </xdr:twoCellAnchor>
  <xdr:twoCellAnchor>
    <xdr:from>
      <xdr:col>7</xdr:col>
      <xdr:colOff>582930</xdr:colOff>
      <xdr:row>21</xdr:row>
      <xdr:rowOff>160020</xdr:rowOff>
    </xdr:from>
    <xdr:to>
      <xdr:col>10</xdr:col>
      <xdr:colOff>133350</xdr:colOff>
      <xdr:row>23</xdr:row>
      <xdr:rowOff>105756</xdr:rowOff>
    </xdr:to>
    <xdr:sp macro="" textlink="Processing!B17">
      <xdr:nvSpPr>
        <xdr:cNvPr id="81" name="TextBox 24">
          <a:extLst>
            <a:ext uri="{FF2B5EF4-FFF2-40B4-BE49-F238E27FC236}">
              <a16:creationId xmlns:a16="http://schemas.microsoft.com/office/drawing/2014/main" id="{9AF82483-502F-434A-B0BC-DFE69FB2C221}"/>
            </a:ext>
          </a:extLst>
        </xdr:cNvPr>
        <xdr:cNvSpPr txBox="1"/>
      </xdr:nvSpPr>
      <xdr:spPr>
        <a:xfrm>
          <a:off x="4850130" y="4000500"/>
          <a:ext cx="1379220" cy="311496"/>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1930036-CF20-4811-8FA5-2B7AE24A307A}" type="TxLink">
            <a:rPr lang="en-US" sz="1400" b="1" kern="1200">
              <a:solidFill>
                <a:srgbClr val="212743"/>
              </a:solidFill>
              <a:latin typeface="+mn-lt"/>
              <a:ea typeface="+mn-ea"/>
              <a:cs typeface="+mn-cs"/>
            </a:rPr>
            <a:pPr marL="0" indent="0" algn="l" defTabSz="914400" rtl="0" eaLnBrk="1" latinLnBrk="0" hangingPunct="1"/>
            <a:t>Compare Costs</a:t>
          </a:fld>
          <a:endParaRPr lang="ru-RU" sz="1400" b="1" kern="1200">
            <a:solidFill>
              <a:srgbClr val="212743"/>
            </a:solidFill>
            <a:latin typeface="+mn-lt"/>
            <a:ea typeface="+mn-ea"/>
            <a:cs typeface="+mn-cs"/>
          </a:endParaRPr>
        </a:p>
      </xdr:txBody>
    </xdr:sp>
    <xdr:clientData/>
  </xdr:twoCellAnchor>
  <xdr:twoCellAnchor>
    <xdr:from>
      <xdr:col>9</xdr:col>
      <xdr:colOff>514350</xdr:colOff>
      <xdr:row>21</xdr:row>
      <xdr:rowOff>175058</xdr:rowOff>
    </xdr:from>
    <xdr:to>
      <xdr:col>11</xdr:col>
      <xdr:colOff>285750</xdr:colOff>
      <xdr:row>23</xdr:row>
      <xdr:rowOff>89503</xdr:rowOff>
    </xdr:to>
    <xdr:sp macro="" textlink="Processing!C30">
      <xdr:nvSpPr>
        <xdr:cNvPr id="82" name="TextBox 24">
          <a:extLst>
            <a:ext uri="{FF2B5EF4-FFF2-40B4-BE49-F238E27FC236}">
              <a16:creationId xmlns:a16="http://schemas.microsoft.com/office/drawing/2014/main" id="{30CF6BB3-5203-460B-82A2-CC8DC134F21C}"/>
            </a:ext>
          </a:extLst>
        </xdr:cNvPr>
        <xdr:cNvSpPr txBox="1"/>
      </xdr:nvSpPr>
      <xdr:spPr>
        <a:xfrm>
          <a:off x="6000750" y="4015538"/>
          <a:ext cx="990600" cy="280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6E374DD-888C-47A4-ACEA-C9F4E3EE72F3}" type="TxLink">
            <a:rPr lang="en-US" sz="1200" b="0" i="0" u="none" strike="noStrike" kern="1200">
              <a:solidFill>
                <a:srgbClr val="29A3FF"/>
              </a:solidFill>
              <a:latin typeface="Aptos Narrow"/>
              <a:ea typeface="+mn-ea"/>
              <a:cs typeface="+mn-cs"/>
            </a:rPr>
            <a:pPr marL="0" indent="0" algn="l" defTabSz="914400" rtl="0" eaLnBrk="1" latinLnBrk="0" hangingPunct="1"/>
            <a:t> $13,400 </a:t>
          </a:fld>
          <a:endParaRPr lang="ru-RU" sz="1200" b="0" kern="1200">
            <a:solidFill>
              <a:srgbClr val="29A3FF"/>
            </a:solidFill>
            <a:latin typeface="+mn-lt"/>
            <a:ea typeface="+mn-ea"/>
            <a:cs typeface="+mn-cs"/>
          </a:endParaRPr>
        </a:p>
      </xdr:txBody>
    </xdr:sp>
    <xdr:clientData/>
  </xdr:twoCellAnchor>
  <xdr:twoCellAnchor>
    <xdr:from>
      <xdr:col>17</xdr:col>
      <xdr:colOff>236220</xdr:colOff>
      <xdr:row>21</xdr:row>
      <xdr:rowOff>179172</xdr:rowOff>
    </xdr:from>
    <xdr:to>
      <xdr:col>18</xdr:col>
      <xdr:colOff>441960</xdr:colOff>
      <xdr:row>23</xdr:row>
      <xdr:rowOff>93617</xdr:rowOff>
    </xdr:to>
    <xdr:sp macro="" textlink="Processing!D31">
      <xdr:nvSpPr>
        <xdr:cNvPr id="83" name="TextBox 24">
          <a:extLst>
            <a:ext uri="{FF2B5EF4-FFF2-40B4-BE49-F238E27FC236}">
              <a16:creationId xmlns:a16="http://schemas.microsoft.com/office/drawing/2014/main" id="{0F9225D1-EB7C-4FEF-95A1-E17F4F56C5A2}"/>
            </a:ext>
          </a:extLst>
        </xdr:cNvPr>
        <xdr:cNvSpPr txBox="1"/>
      </xdr:nvSpPr>
      <xdr:spPr>
        <a:xfrm>
          <a:off x="10599420" y="4019652"/>
          <a:ext cx="815340" cy="280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A1F9FB3E-F48E-4012-BD1A-6FD771BF9472}" type="TxLink">
            <a:rPr lang="en-US" sz="1200" b="0" i="0" u="none" strike="noStrike" kern="1200">
              <a:solidFill>
                <a:srgbClr val="0F868F"/>
              </a:solidFill>
              <a:latin typeface="Aptos Narrow"/>
              <a:ea typeface="+mn-ea"/>
              <a:cs typeface="+mn-cs"/>
            </a:rPr>
            <a:pPr marL="0" indent="0" algn="r" defTabSz="914400" rtl="0" eaLnBrk="1" latinLnBrk="0" hangingPunct="1"/>
            <a:t> $16,328 </a:t>
          </a:fld>
          <a:endParaRPr lang="ru-RU" sz="1200" b="0" kern="1200">
            <a:solidFill>
              <a:srgbClr val="0F868F"/>
            </a:solidFill>
            <a:latin typeface="+mn-lt"/>
            <a:ea typeface="+mn-ea"/>
            <a:cs typeface="+mn-cs"/>
          </a:endParaRPr>
        </a:p>
      </xdr:txBody>
    </xdr:sp>
    <xdr:clientData/>
  </xdr:twoCellAnchor>
  <xdr:twoCellAnchor>
    <xdr:from>
      <xdr:col>13</xdr:col>
      <xdr:colOff>0</xdr:colOff>
      <xdr:row>21</xdr:row>
      <xdr:rowOff>179172</xdr:rowOff>
    </xdr:from>
    <xdr:to>
      <xdr:col>14</xdr:col>
      <xdr:colOff>91440</xdr:colOff>
      <xdr:row>23</xdr:row>
      <xdr:rowOff>93617</xdr:rowOff>
    </xdr:to>
    <xdr:sp macro="" textlink="Processing!E31">
      <xdr:nvSpPr>
        <xdr:cNvPr id="84" name="TextBox 24">
          <a:extLst>
            <a:ext uri="{FF2B5EF4-FFF2-40B4-BE49-F238E27FC236}">
              <a16:creationId xmlns:a16="http://schemas.microsoft.com/office/drawing/2014/main" id="{F1CC3E8F-D927-4AA8-A2E1-485BEF2669B7}"/>
            </a:ext>
          </a:extLst>
        </xdr:cNvPr>
        <xdr:cNvSpPr txBox="1"/>
      </xdr:nvSpPr>
      <xdr:spPr>
        <a:xfrm>
          <a:off x="7924800" y="4019652"/>
          <a:ext cx="701040" cy="280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35C6536-70AD-4935-910D-D3C11E64DBC4}" type="TxLink">
            <a:rPr lang="en-US" sz="1200" b="0" i="0" u="none" strike="noStrike" kern="1200">
              <a:solidFill>
                <a:srgbClr val="01C5CF"/>
              </a:solidFill>
              <a:latin typeface="Aptos Narrow"/>
              <a:ea typeface="+mn-ea"/>
              <a:cs typeface="+mn-cs"/>
            </a:rPr>
            <a:pPr marL="0" indent="0" algn="r" defTabSz="914400" rtl="0" eaLnBrk="1" latinLnBrk="0" hangingPunct="1"/>
            <a:t> </a:t>
          </a:fld>
          <a:endParaRPr lang="ru-RU" sz="1200" b="0" kern="1200">
            <a:solidFill>
              <a:srgbClr val="01C5CF"/>
            </a:solidFill>
            <a:latin typeface="+mn-lt"/>
            <a:ea typeface="+mn-ea"/>
            <a:cs typeface="+mn-cs"/>
          </a:endParaRPr>
        </a:p>
      </xdr:txBody>
    </xdr:sp>
    <xdr:clientData/>
  </xdr:twoCellAnchor>
  <xdr:twoCellAnchor>
    <xdr:from>
      <xdr:col>7</xdr:col>
      <xdr:colOff>544830</xdr:colOff>
      <xdr:row>25</xdr:row>
      <xdr:rowOff>15240</xdr:rowOff>
    </xdr:from>
    <xdr:to>
      <xdr:col>20</xdr:col>
      <xdr:colOff>99822</xdr:colOff>
      <xdr:row>39</xdr:row>
      <xdr:rowOff>106680</xdr:rowOff>
    </xdr:to>
    <xdr:graphicFrame macro="">
      <xdr:nvGraphicFramePr>
        <xdr:cNvPr id="85" name="Chart 84">
          <a:extLst>
            <a:ext uri="{FF2B5EF4-FFF2-40B4-BE49-F238E27FC236}">
              <a16:creationId xmlns:a16="http://schemas.microsoft.com/office/drawing/2014/main" id="{02C361F7-80FF-49E9-825C-3E6D8231EC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19</xdr:col>
      <xdr:colOff>152400</xdr:colOff>
      <xdr:row>21</xdr:row>
      <xdr:rowOff>76200</xdr:rowOff>
    </xdr:from>
    <xdr:to>
      <xdr:col>20</xdr:col>
      <xdr:colOff>182880</xdr:colOff>
      <xdr:row>23</xdr:row>
      <xdr:rowOff>167640</xdr:rowOff>
    </xdr:to>
    <xdr:graphicFrame macro="">
      <xdr:nvGraphicFramePr>
        <xdr:cNvPr id="86" name="Chart 85">
          <a:extLst>
            <a:ext uri="{FF2B5EF4-FFF2-40B4-BE49-F238E27FC236}">
              <a16:creationId xmlns:a16="http://schemas.microsoft.com/office/drawing/2014/main" id="{B7D724D4-4A3D-4082-B755-3FFBFFFE32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14</xdr:col>
      <xdr:colOff>304800</xdr:colOff>
      <xdr:row>21</xdr:row>
      <xdr:rowOff>60960</xdr:rowOff>
    </xdr:from>
    <xdr:to>
      <xdr:col>15</xdr:col>
      <xdr:colOff>335280</xdr:colOff>
      <xdr:row>23</xdr:row>
      <xdr:rowOff>152400</xdr:rowOff>
    </xdr:to>
    <xdr:graphicFrame macro="">
      <xdr:nvGraphicFramePr>
        <xdr:cNvPr id="87" name="Chart 86">
          <a:extLst>
            <a:ext uri="{FF2B5EF4-FFF2-40B4-BE49-F238E27FC236}">
              <a16:creationId xmlns:a16="http://schemas.microsoft.com/office/drawing/2014/main" id="{059AC55A-A10C-4612-B7F5-BBD69FF058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mc:AlternateContent xmlns:mc="http://schemas.openxmlformats.org/markup-compatibility/2006">
    <mc:Choice xmlns:a14="http://schemas.microsoft.com/office/drawing/2010/main" Requires="a14">
      <xdr:twoCellAnchor editAs="oneCell">
        <xdr:from>
          <xdr:col>19</xdr:col>
          <xdr:colOff>57150</xdr:colOff>
          <xdr:row>22</xdr:row>
          <xdr:rowOff>9525</xdr:rowOff>
        </xdr:from>
        <xdr:to>
          <xdr:col>20</xdr:col>
          <xdr:colOff>9525</xdr:colOff>
          <xdr:row>23</xdr:row>
          <xdr:rowOff>47625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7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228600</xdr:colOff>
          <xdr:row>22</xdr:row>
          <xdr:rowOff>9525</xdr:rowOff>
        </xdr:from>
        <xdr:to>
          <xdr:col>15</xdr:col>
          <xdr:colOff>171450</xdr:colOff>
          <xdr:row>23</xdr:row>
          <xdr:rowOff>47625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7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240030</xdr:colOff>
      <xdr:row>22</xdr:row>
      <xdr:rowOff>7620</xdr:rowOff>
    </xdr:from>
    <xdr:to>
      <xdr:col>14</xdr:col>
      <xdr:colOff>422910</xdr:colOff>
      <xdr:row>23</xdr:row>
      <xdr:rowOff>7620</xdr:rowOff>
    </xdr:to>
    <xdr:sp macro="" textlink="">
      <xdr:nvSpPr>
        <xdr:cNvPr id="88" name="Rectangle 87">
          <a:extLst>
            <a:ext uri="{FF2B5EF4-FFF2-40B4-BE49-F238E27FC236}">
              <a16:creationId xmlns:a16="http://schemas.microsoft.com/office/drawing/2014/main" id="{8ED6170A-7E9B-4009-B0A8-D0DF7837FF9F}"/>
            </a:ext>
          </a:extLst>
        </xdr:cNvPr>
        <xdr:cNvSpPr/>
      </xdr:nvSpPr>
      <xdr:spPr>
        <a:xfrm>
          <a:off x="8774430" y="4030980"/>
          <a:ext cx="182880" cy="182880"/>
        </a:xfrm>
        <a:prstGeom prst="rect">
          <a:avLst/>
        </a:prstGeom>
        <a:solidFill>
          <a:srgbClr val="EAF2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19</xdr:col>
      <xdr:colOff>95250</xdr:colOff>
      <xdr:row>22</xdr:row>
      <xdr:rowOff>7620</xdr:rowOff>
    </xdr:from>
    <xdr:to>
      <xdr:col>19</xdr:col>
      <xdr:colOff>278130</xdr:colOff>
      <xdr:row>23</xdr:row>
      <xdr:rowOff>7620</xdr:rowOff>
    </xdr:to>
    <xdr:sp macro="" textlink="">
      <xdr:nvSpPr>
        <xdr:cNvPr id="89" name="Rectangle 88">
          <a:extLst>
            <a:ext uri="{FF2B5EF4-FFF2-40B4-BE49-F238E27FC236}">
              <a16:creationId xmlns:a16="http://schemas.microsoft.com/office/drawing/2014/main" id="{5155F140-658C-4564-B593-89F42A69F5C5}"/>
            </a:ext>
          </a:extLst>
        </xdr:cNvPr>
        <xdr:cNvSpPr/>
      </xdr:nvSpPr>
      <xdr:spPr>
        <a:xfrm>
          <a:off x="11677650" y="4030980"/>
          <a:ext cx="182880" cy="182880"/>
        </a:xfrm>
        <a:prstGeom prst="rect">
          <a:avLst/>
        </a:prstGeom>
        <a:solidFill>
          <a:srgbClr val="EAF2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13</xdr:col>
      <xdr:colOff>529590</xdr:colOff>
      <xdr:row>21</xdr:row>
      <xdr:rowOff>175058</xdr:rowOff>
    </xdr:from>
    <xdr:to>
      <xdr:col>14</xdr:col>
      <xdr:colOff>468630</xdr:colOff>
      <xdr:row>23</xdr:row>
      <xdr:rowOff>89503</xdr:rowOff>
    </xdr:to>
    <xdr:sp macro="" textlink="Processing!E17">
      <xdr:nvSpPr>
        <xdr:cNvPr id="90" name="TextBox 24">
          <a:extLst>
            <a:ext uri="{FF2B5EF4-FFF2-40B4-BE49-F238E27FC236}">
              <a16:creationId xmlns:a16="http://schemas.microsoft.com/office/drawing/2014/main" id="{ADE36A11-2716-4234-A7B1-178A5F7A74FA}"/>
            </a:ext>
          </a:extLst>
        </xdr:cNvPr>
        <xdr:cNvSpPr txBox="1"/>
      </xdr:nvSpPr>
      <xdr:spPr>
        <a:xfrm>
          <a:off x="8454390" y="4015538"/>
          <a:ext cx="548640" cy="280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D614F166-3E12-48F3-934F-1A1F6CA2C6AE}" type="TxLink">
            <a:rPr lang="en-US" sz="1200" b="0" i="0" u="none" strike="noStrike" kern="1200">
              <a:solidFill>
                <a:srgbClr val="334F67"/>
              </a:solidFill>
              <a:latin typeface="Aptos Narrow"/>
              <a:ea typeface="+mn-ea"/>
              <a:cs typeface="+mn-cs"/>
            </a:rPr>
            <a:pPr marL="0" indent="0" algn="r" defTabSz="914400" rtl="0" eaLnBrk="1" latinLnBrk="0" hangingPunct="1"/>
            <a:t>Goals</a:t>
          </a:fld>
          <a:endParaRPr lang="ru-RU" sz="1200" b="0" kern="1200">
            <a:solidFill>
              <a:srgbClr val="334F67"/>
            </a:solidFill>
            <a:latin typeface="+mn-lt"/>
            <a:ea typeface="+mn-ea"/>
            <a:cs typeface="+mn-cs"/>
          </a:endParaRPr>
        </a:p>
      </xdr:txBody>
    </xdr:sp>
    <xdr:clientData/>
  </xdr:twoCellAnchor>
  <xdr:twoCellAnchor>
    <xdr:from>
      <xdr:col>18</xdr:col>
      <xdr:colOff>247304</xdr:colOff>
      <xdr:row>21</xdr:row>
      <xdr:rowOff>175058</xdr:rowOff>
    </xdr:from>
    <xdr:to>
      <xdr:col>19</xdr:col>
      <xdr:colOff>304800</xdr:colOff>
      <xdr:row>23</xdr:row>
      <xdr:rowOff>89503</xdr:rowOff>
    </xdr:to>
    <xdr:sp macro="" textlink="Processing!D17">
      <xdr:nvSpPr>
        <xdr:cNvPr id="91" name="TextBox 24">
          <a:extLst>
            <a:ext uri="{FF2B5EF4-FFF2-40B4-BE49-F238E27FC236}">
              <a16:creationId xmlns:a16="http://schemas.microsoft.com/office/drawing/2014/main" id="{2757162D-2962-4FAA-8C13-67CC57F9D162}"/>
            </a:ext>
          </a:extLst>
        </xdr:cNvPr>
        <xdr:cNvSpPr txBox="1"/>
      </xdr:nvSpPr>
      <xdr:spPr>
        <a:xfrm>
          <a:off x="11220104" y="4015538"/>
          <a:ext cx="667096" cy="280205"/>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EA088D55-FB6C-4E3B-A8E7-443B4D869F73}" type="TxLink">
            <a:rPr lang="en-US" sz="1200" b="0" i="0" u="none" strike="noStrike" kern="1200">
              <a:solidFill>
                <a:srgbClr val="334F67"/>
              </a:solidFill>
              <a:latin typeface="Aptos Narrow"/>
              <a:ea typeface="+mn-ea"/>
              <a:cs typeface="+mn-cs"/>
            </a:rPr>
            <a:pPr marL="0" indent="0" algn="r" defTabSz="914400" rtl="0" eaLnBrk="1" latinLnBrk="0" hangingPunct="1"/>
            <a:t>Inflow</a:t>
          </a:fld>
          <a:endParaRPr lang="ru-RU" sz="1200" b="0" kern="1200">
            <a:solidFill>
              <a:srgbClr val="334F67"/>
            </a:solidFill>
            <a:latin typeface="+mn-lt"/>
            <a:ea typeface="+mn-ea"/>
            <a:cs typeface="+mn-cs"/>
          </a:endParaRPr>
        </a:p>
      </xdr:txBody>
    </xdr:sp>
    <xdr:clientData/>
  </xdr:twoCellAnchor>
  <xdr:twoCellAnchor editAs="oneCell">
    <xdr:from>
      <xdr:col>8</xdr:col>
      <xdr:colOff>350520</xdr:colOff>
      <xdr:row>37</xdr:row>
      <xdr:rowOff>129540</xdr:rowOff>
    </xdr:from>
    <xdr:to>
      <xdr:col>19</xdr:col>
      <xdr:colOff>594360</xdr:colOff>
      <xdr:row>39</xdr:row>
      <xdr:rowOff>129540</xdr:rowOff>
    </xdr:to>
    <mc:AlternateContent xmlns:mc="http://schemas.openxmlformats.org/markup-compatibility/2006" xmlns:a14="http://schemas.microsoft.com/office/drawing/2010/main">
      <mc:Choice Requires="a14">
        <xdr:graphicFrame macro="">
          <xdr:nvGraphicFramePr>
            <xdr:cNvPr id="92" name="Month 13">
              <a:extLst>
                <a:ext uri="{FF2B5EF4-FFF2-40B4-BE49-F238E27FC236}">
                  <a16:creationId xmlns:a16="http://schemas.microsoft.com/office/drawing/2014/main" id="{415BB44E-D9FD-4C3E-BF07-3BCE7AA93862}"/>
                </a:ext>
              </a:extLst>
            </xdr:cNvPr>
            <xdr:cNvGraphicFramePr/>
          </xdr:nvGraphicFramePr>
          <xdr:xfrm>
            <a:off x="0" y="0"/>
            <a:ext cx="0" cy="0"/>
          </xdr:xfrm>
          <a:graphic>
            <a:graphicData uri="http://schemas.microsoft.com/office/drawing/2010/slicer">
              <sle:slicer xmlns:sle="http://schemas.microsoft.com/office/drawing/2010/slicer" name="Month 13"/>
            </a:graphicData>
          </a:graphic>
        </xdr:graphicFrame>
      </mc:Choice>
      <mc:Fallback xmlns="">
        <xdr:sp macro="" textlink="">
          <xdr:nvSpPr>
            <xdr:cNvPr id="0" name=""/>
            <xdr:cNvSpPr>
              <a:spLocks noTextEdit="1"/>
            </xdr:cNvSpPr>
          </xdr:nvSpPr>
          <xdr:spPr>
            <a:xfrm>
              <a:off x="5227320" y="6896100"/>
              <a:ext cx="6949440" cy="365760"/>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49530</xdr:colOff>
      <xdr:row>6</xdr:row>
      <xdr:rowOff>175260</xdr:rowOff>
    </xdr:from>
    <xdr:to>
      <xdr:col>9</xdr:col>
      <xdr:colOff>377190</xdr:colOff>
      <xdr:row>8</xdr:row>
      <xdr:rowOff>120996</xdr:rowOff>
    </xdr:to>
    <xdr:sp macro="" textlink="">
      <xdr:nvSpPr>
        <xdr:cNvPr id="93" name="TextBox 24">
          <a:extLst>
            <a:ext uri="{FF2B5EF4-FFF2-40B4-BE49-F238E27FC236}">
              <a16:creationId xmlns:a16="http://schemas.microsoft.com/office/drawing/2014/main" id="{13AFBB47-BE90-42C0-9536-6C93D24C258D}"/>
            </a:ext>
          </a:extLst>
        </xdr:cNvPr>
        <xdr:cNvSpPr txBox="1"/>
      </xdr:nvSpPr>
      <xdr:spPr>
        <a:xfrm>
          <a:off x="4926330" y="1272540"/>
          <a:ext cx="937260" cy="311496"/>
        </a:xfrm>
        <a:prstGeom prst="rect">
          <a:avLst/>
        </a:prstGeom>
        <a:noFill/>
      </xdr:spPr>
      <xdr:txBody>
        <a:bodyPr wrap="square" rtlCol="0">
          <a:spAutoFit/>
        </a:bodyPr>
        <a:lstStyle/>
        <a:p>
          <a:pPr marL="0" indent="0" algn="l" defTabSz="914400" rtl="0" eaLnBrk="1" latinLnBrk="0" hangingPunct="1"/>
          <a:r>
            <a:rPr lang="en-US" sz="1400" b="1" kern="1200">
              <a:solidFill>
                <a:srgbClr val="212743"/>
              </a:solidFill>
              <a:latin typeface="+mn-lt"/>
              <a:ea typeface="+mn-ea"/>
              <a:cs typeface="+mn-cs"/>
            </a:rPr>
            <a:t>Costs</a:t>
          </a:r>
        </a:p>
      </xdr:txBody>
    </xdr:sp>
    <xdr:clientData/>
  </xdr:twoCellAnchor>
  <xdr:twoCellAnchor>
    <xdr:from>
      <xdr:col>8</xdr:col>
      <xdr:colOff>415290</xdr:colOff>
      <xdr:row>7</xdr:row>
      <xdr:rowOff>30480</xdr:rowOff>
    </xdr:from>
    <xdr:to>
      <xdr:col>12</xdr:col>
      <xdr:colOff>262890</xdr:colOff>
      <xdr:row>19</xdr:row>
      <xdr:rowOff>121920</xdr:rowOff>
    </xdr:to>
    <xdr:graphicFrame macro="">
      <xdr:nvGraphicFramePr>
        <xdr:cNvPr id="94" name="Chart 93">
          <a:extLst>
            <a:ext uri="{FF2B5EF4-FFF2-40B4-BE49-F238E27FC236}">
              <a16:creationId xmlns:a16="http://schemas.microsoft.com/office/drawing/2014/main" id="{FE433971-E056-4CE0-B290-26FFAEB7A8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9</xdr:col>
      <xdr:colOff>354330</xdr:colOff>
      <xdr:row>10</xdr:row>
      <xdr:rowOff>30480</xdr:rowOff>
    </xdr:from>
    <xdr:to>
      <xdr:col>11</xdr:col>
      <xdr:colOff>323850</xdr:colOff>
      <xdr:row>16</xdr:row>
      <xdr:rowOff>121920</xdr:rowOff>
    </xdr:to>
    <xdr:sp macro="" textlink="">
      <xdr:nvSpPr>
        <xdr:cNvPr id="95" name="Oval 94">
          <a:extLst>
            <a:ext uri="{FF2B5EF4-FFF2-40B4-BE49-F238E27FC236}">
              <a16:creationId xmlns:a16="http://schemas.microsoft.com/office/drawing/2014/main" id="{D2E445DF-C4C0-48CB-9FF7-A598AE0359B1}"/>
            </a:ext>
          </a:extLst>
        </xdr:cNvPr>
        <xdr:cNvSpPr/>
      </xdr:nvSpPr>
      <xdr:spPr>
        <a:xfrm>
          <a:off x="5840730" y="1859280"/>
          <a:ext cx="1188720" cy="1188720"/>
        </a:xfrm>
        <a:prstGeom prst="ellipse">
          <a:avLst/>
        </a:prstGeom>
        <a:solidFill>
          <a:srgbClr val="F4F5FC"/>
        </a:solidFill>
        <a:ln>
          <a:solidFill>
            <a:schemeClr val="bg1"/>
          </a:solidFill>
        </a:ln>
        <a:effectLst>
          <a:outerShdw blurRad="190500" dist="63500" dir="2700000" algn="tl"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en-US" sz="1200" kern="1200">
            <a:solidFill>
              <a:srgbClr val="747FA4"/>
            </a:solidFill>
            <a:ea typeface="+mn-ea"/>
            <a:cs typeface="+mn-cs"/>
          </a:endParaRPr>
        </a:p>
        <a:p>
          <a:pPr marL="0" indent="0" algn="ctr" defTabSz="914400" rtl="0" eaLnBrk="1" latinLnBrk="0" hangingPunct="1"/>
          <a:endParaRPr lang="en-US" sz="1200" kern="1200">
            <a:solidFill>
              <a:srgbClr val="747FA4"/>
            </a:solidFill>
            <a:ea typeface="+mn-ea"/>
            <a:cs typeface="+mn-cs"/>
          </a:endParaRPr>
        </a:p>
        <a:p>
          <a:pPr marL="0" indent="0" algn="ctr" defTabSz="914400" rtl="0" eaLnBrk="1" latinLnBrk="0" hangingPunct="1"/>
          <a:r>
            <a:rPr lang="en-US" sz="1200" kern="1200">
              <a:solidFill>
                <a:srgbClr val="747FA4"/>
              </a:solidFill>
              <a:ea typeface="+mn-ea"/>
              <a:cs typeface="+mn-cs"/>
            </a:rPr>
            <a:t>Total</a:t>
          </a:r>
        </a:p>
      </xdr:txBody>
    </xdr:sp>
    <xdr:clientData/>
  </xdr:twoCellAnchor>
  <xdr:twoCellAnchor>
    <xdr:from>
      <xdr:col>9</xdr:col>
      <xdr:colOff>166370</xdr:colOff>
      <xdr:row>12</xdr:row>
      <xdr:rowOff>72042</xdr:rowOff>
    </xdr:from>
    <xdr:to>
      <xdr:col>11</xdr:col>
      <xdr:colOff>511810</xdr:colOff>
      <xdr:row>14</xdr:row>
      <xdr:rowOff>80359</xdr:rowOff>
    </xdr:to>
    <xdr:sp macro="" textlink="Processing!H24">
      <xdr:nvSpPr>
        <xdr:cNvPr id="96" name="TextBox 24">
          <a:extLst>
            <a:ext uri="{FF2B5EF4-FFF2-40B4-BE49-F238E27FC236}">
              <a16:creationId xmlns:a16="http://schemas.microsoft.com/office/drawing/2014/main" id="{9C9967DB-24CA-44FA-9BAE-6984BC43F9F3}"/>
            </a:ext>
          </a:extLst>
        </xdr:cNvPr>
        <xdr:cNvSpPr txBox="1"/>
      </xdr:nvSpPr>
      <xdr:spPr>
        <a:xfrm>
          <a:off x="5652770" y="2266602"/>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D55B2F7E-D3B6-41A9-AE36-D93EE32BF8C4}" type="TxLink">
            <a:rPr lang="en-US" sz="1800" b="1" i="0" u="none" strike="noStrike">
              <a:solidFill>
                <a:srgbClr val="000000"/>
              </a:solidFill>
              <a:latin typeface="Aptos Narrow"/>
            </a:rPr>
            <a:pPr algn="ctr"/>
            <a:t> $13,403 </a:t>
          </a:fld>
          <a:endParaRPr lang="ru-RU" sz="1800" b="1">
            <a:solidFill>
              <a:srgbClr val="212743"/>
            </a:solidFill>
          </a:endParaRPr>
        </a:p>
      </xdr:txBody>
    </xdr:sp>
    <xdr:clientData/>
  </xdr:twoCellAnchor>
  <xdr:twoCellAnchor>
    <xdr:from>
      <xdr:col>12</xdr:col>
      <xdr:colOff>587743</xdr:colOff>
      <xdr:row>8</xdr:row>
      <xdr:rowOff>129540</xdr:rowOff>
    </xdr:from>
    <xdr:to>
      <xdr:col>19</xdr:col>
      <xdr:colOff>18976</xdr:colOff>
      <xdr:row>18</xdr:row>
      <xdr:rowOff>102656</xdr:rowOff>
    </xdr:to>
    <xdr:grpSp>
      <xdr:nvGrpSpPr>
        <xdr:cNvPr id="97" name="Group 96">
          <a:extLst>
            <a:ext uri="{FF2B5EF4-FFF2-40B4-BE49-F238E27FC236}">
              <a16:creationId xmlns:a16="http://schemas.microsoft.com/office/drawing/2014/main" id="{7B922C83-9323-43BB-AADC-CAF65262B3BC}"/>
            </a:ext>
          </a:extLst>
        </xdr:cNvPr>
        <xdr:cNvGrpSpPr/>
      </xdr:nvGrpSpPr>
      <xdr:grpSpPr>
        <a:xfrm>
          <a:off x="7674343" y="1653540"/>
          <a:ext cx="3565083" cy="1878116"/>
          <a:chOff x="7906753" y="1524000"/>
          <a:chExt cx="3698433" cy="1801916"/>
        </a:xfrm>
      </xdr:grpSpPr>
      <xdr:sp macro="" textlink="Processing!F18">
        <xdr:nvSpPr>
          <xdr:cNvPr id="98" name="TextBox 20">
            <a:extLst>
              <a:ext uri="{FF2B5EF4-FFF2-40B4-BE49-F238E27FC236}">
                <a16:creationId xmlns:a16="http://schemas.microsoft.com/office/drawing/2014/main" id="{63B9888D-0008-3F52-87C1-04D68477A81E}"/>
              </a:ext>
            </a:extLst>
          </xdr:cNvPr>
          <xdr:cNvSpPr txBox="1"/>
        </xdr:nvSpPr>
        <xdr:spPr>
          <a:xfrm>
            <a:off x="8016240" y="1540034"/>
            <a:ext cx="840252" cy="238523"/>
          </a:xfrm>
          <a:prstGeom prst="rect">
            <a:avLst/>
          </a:prstGeom>
          <a:noFill/>
        </xdr:spPr>
        <xdr:txBody>
          <a:bodyPr wrap="square" rtlCol="0" anchor="ctr">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93C021E3-8ADE-4C57-BEA9-4F07BF3B69C3}" type="TxLink">
              <a:rPr lang="en-US" sz="1200" b="0" i="0" u="none" strike="noStrike">
                <a:solidFill>
                  <a:srgbClr val="747FA4"/>
                </a:solidFill>
                <a:latin typeface="Aptos Narrow"/>
              </a:rPr>
              <a:pPr/>
              <a:t>Housing</a:t>
            </a:fld>
            <a:endParaRPr lang="ru-RU" sz="2000" b="1">
              <a:solidFill>
                <a:srgbClr val="747FA4"/>
              </a:solidFill>
            </a:endParaRPr>
          </a:p>
        </xdr:txBody>
      </xdr:sp>
      <xdr:sp macro="" textlink="Processing!F19">
        <xdr:nvSpPr>
          <xdr:cNvPr id="99" name="TextBox 20">
            <a:extLst>
              <a:ext uri="{FF2B5EF4-FFF2-40B4-BE49-F238E27FC236}">
                <a16:creationId xmlns:a16="http://schemas.microsoft.com/office/drawing/2014/main" id="{C7056EDD-1249-54BC-4756-F98C71040BA3}"/>
              </a:ext>
            </a:extLst>
          </xdr:cNvPr>
          <xdr:cNvSpPr txBox="1"/>
        </xdr:nvSpPr>
        <xdr:spPr>
          <a:xfrm>
            <a:off x="8016240" y="1849506"/>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02374594-2436-401C-94C7-2F81CC6B23BA}" type="TxLink">
              <a:rPr lang="en-US" sz="1200" b="0" i="0" u="none" strike="noStrike">
                <a:solidFill>
                  <a:srgbClr val="747FA4"/>
                </a:solidFill>
                <a:latin typeface="Aptos Narrow"/>
              </a:rPr>
              <a:pPr/>
              <a:t>Food</a:t>
            </a:fld>
            <a:endParaRPr lang="ru-RU" sz="2000" b="1">
              <a:solidFill>
                <a:srgbClr val="747FA4"/>
              </a:solidFill>
            </a:endParaRPr>
          </a:p>
        </xdr:txBody>
      </xdr:sp>
      <xdr:sp macro="" textlink="Processing!F20">
        <xdr:nvSpPr>
          <xdr:cNvPr id="100" name="TextBox 20">
            <a:extLst>
              <a:ext uri="{FF2B5EF4-FFF2-40B4-BE49-F238E27FC236}">
                <a16:creationId xmlns:a16="http://schemas.microsoft.com/office/drawing/2014/main" id="{36BA60A0-20C0-FE8B-384E-FB425211DA5D}"/>
              </a:ext>
            </a:extLst>
          </xdr:cNvPr>
          <xdr:cNvSpPr txBox="1"/>
        </xdr:nvSpPr>
        <xdr:spPr>
          <a:xfrm>
            <a:off x="8016240" y="2158978"/>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CBFB61BB-3FF0-4918-A01C-B112E83F730A}" type="TxLink">
              <a:rPr lang="en-US" sz="1200" b="0" i="0" u="none" strike="noStrike">
                <a:solidFill>
                  <a:srgbClr val="747FA4"/>
                </a:solidFill>
                <a:latin typeface="Aptos Narrow"/>
              </a:rPr>
              <a:pPr/>
              <a:t>Transport</a:t>
            </a:fld>
            <a:endParaRPr lang="ru-RU" sz="2000" b="1">
              <a:solidFill>
                <a:srgbClr val="747FA4"/>
              </a:solidFill>
            </a:endParaRPr>
          </a:p>
        </xdr:txBody>
      </xdr:sp>
      <xdr:sp macro="" textlink="Processing!F21">
        <xdr:nvSpPr>
          <xdr:cNvPr id="101" name="TextBox 20">
            <a:extLst>
              <a:ext uri="{FF2B5EF4-FFF2-40B4-BE49-F238E27FC236}">
                <a16:creationId xmlns:a16="http://schemas.microsoft.com/office/drawing/2014/main" id="{EE4E9CF4-9715-EE7E-DC22-D2C81E22C86E}"/>
              </a:ext>
            </a:extLst>
          </xdr:cNvPr>
          <xdr:cNvSpPr txBox="1"/>
        </xdr:nvSpPr>
        <xdr:spPr>
          <a:xfrm>
            <a:off x="8016240" y="2468450"/>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E1DAF175-D099-45C4-A9F9-6E6153F9C67E}" type="TxLink">
              <a:rPr lang="en-US" sz="1200" b="0" i="0" u="none" strike="noStrike">
                <a:solidFill>
                  <a:srgbClr val="747FA4"/>
                </a:solidFill>
                <a:latin typeface="Aptos Narrow"/>
              </a:rPr>
              <a:pPr/>
              <a:t>Shopping</a:t>
            </a:fld>
            <a:endParaRPr lang="ru-RU" sz="2000" b="1">
              <a:solidFill>
                <a:srgbClr val="747FA4"/>
              </a:solidFill>
            </a:endParaRPr>
          </a:p>
        </xdr:txBody>
      </xdr:sp>
      <xdr:sp macro="" textlink="Processing!F22">
        <xdr:nvSpPr>
          <xdr:cNvPr id="102" name="TextBox 20">
            <a:extLst>
              <a:ext uri="{FF2B5EF4-FFF2-40B4-BE49-F238E27FC236}">
                <a16:creationId xmlns:a16="http://schemas.microsoft.com/office/drawing/2014/main" id="{9E373F78-889E-526B-2771-F1C40BD2796D}"/>
              </a:ext>
            </a:extLst>
          </xdr:cNvPr>
          <xdr:cNvSpPr txBox="1"/>
        </xdr:nvSpPr>
        <xdr:spPr>
          <a:xfrm>
            <a:off x="8016240" y="2777922"/>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647676ED-E43A-48A1-B119-BDFC5EE5E45F}" type="TxLink">
              <a:rPr lang="en-US" sz="1200" b="0" i="0" u="none" strike="noStrike">
                <a:solidFill>
                  <a:srgbClr val="747FA4"/>
                </a:solidFill>
                <a:latin typeface="Aptos Narrow"/>
              </a:rPr>
              <a:pPr/>
              <a:t>Gym</a:t>
            </a:fld>
            <a:endParaRPr lang="ru-RU" sz="2000" b="1">
              <a:solidFill>
                <a:srgbClr val="747FA4"/>
              </a:solidFill>
            </a:endParaRPr>
          </a:p>
        </xdr:txBody>
      </xdr:sp>
      <xdr:sp macro="" textlink="Processing!F23">
        <xdr:nvSpPr>
          <xdr:cNvPr id="103" name="TextBox 20">
            <a:extLst>
              <a:ext uri="{FF2B5EF4-FFF2-40B4-BE49-F238E27FC236}">
                <a16:creationId xmlns:a16="http://schemas.microsoft.com/office/drawing/2014/main" id="{AC4395B8-F0E6-8A70-BEDD-D381600CB9ED}"/>
              </a:ext>
            </a:extLst>
          </xdr:cNvPr>
          <xdr:cNvSpPr txBox="1"/>
        </xdr:nvSpPr>
        <xdr:spPr>
          <a:xfrm>
            <a:off x="8016240" y="3087393"/>
            <a:ext cx="840252"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62604190-DC10-47E4-A38E-909C4507EB43}" type="TxLink">
              <a:rPr lang="en-US" sz="1200" b="0" i="0" u="none" strike="noStrike">
                <a:solidFill>
                  <a:srgbClr val="747FA4"/>
                </a:solidFill>
                <a:latin typeface="Aptos Narrow"/>
              </a:rPr>
              <a:pPr/>
              <a:t>Other</a:t>
            </a:fld>
            <a:endParaRPr lang="ru-RU" sz="2000" b="1">
              <a:solidFill>
                <a:srgbClr val="747FA4"/>
              </a:solidFill>
            </a:endParaRPr>
          </a:p>
        </xdr:txBody>
      </xdr:sp>
      <xdr:sp macro="" textlink="Processing!G18">
        <xdr:nvSpPr>
          <xdr:cNvPr id="104" name="TextBox 20">
            <a:extLst>
              <a:ext uri="{FF2B5EF4-FFF2-40B4-BE49-F238E27FC236}">
                <a16:creationId xmlns:a16="http://schemas.microsoft.com/office/drawing/2014/main" id="{2E566D6C-805F-BA57-96B4-D3A5FCFB5D8B}"/>
              </a:ext>
            </a:extLst>
          </xdr:cNvPr>
          <xdr:cNvSpPr txBox="1"/>
        </xdr:nvSpPr>
        <xdr:spPr>
          <a:xfrm>
            <a:off x="9530414" y="1540034"/>
            <a:ext cx="706344" cy="238523"/>
          </a:xfrm>
          <a:prstGeom prst="rect">
            <a:avLst/>
          </a:prstGeom>
          <a:noFill/>
        </xdr:spPr>
        <xdr:txBody>
          <a:bodyPr wrap="square" rtlCol="0" anchor="ctr">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E69409A-535D-4E9A-9C81-6C479AF377D0}" type="TxLink">
              <a:rPr lang="en-US" sz="1200" b="0" i="0" u="none" strike="noStrike">
                <a:solidFill>
                  <a:srgbClr val="747FA4"/>
                </a:solidFill>
                <a:latin typeface="Aptos Narrow"/>
              </a:rPr>
              <a:pPr algn="ctr"/>
              <a:t>29%</a:t>
            </a:fld>
            <a:endParaRPr lang="ru-RU" sz="1200" b="1">
              <a:solidFill>
                <a:srgbClr val="747FA4"/>
              </a:solidFill>
            </a:endParaRPr>
          </a:p>
        </xdr:txBody>
      </xdr:sp>
      <xdr:sp macro="" textlink="Processing!G19">
        <xdr:nvSpPr>
          <xdr:cNvPr id="105" name="TextBox 20">
            <a:extLst>
              <a:ext uri="{FF2B5EF4-FFF2-40B4-BE49-F238E27FC236}">
                <a16:creationId xmlns:a16="http://schemas.microsoft.com/office/drawing/2014/main" id="{9A275293-B1A4-498C-1C5F-1E7BADC1D54D}"/>
              </a:ext>
            </a:extLst>
          </xdr:cNvPr>
          <xdr:cNvSpPr txBox="1"/>
        </xdr:nvSpPr>
        <xdr:spPr>
          <a:xfrm>
            <a:off x="9530414" y="1849506"/>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34E52C2B-4F04-4BC8-8285-1E8F26EDF092}" type="TxLink">
              <a:rPr lang="en-US" sz="1200" b="0" i="0" u="none" strike="noStrike">
                <a:solidFill>
                  <a:srgbClr val="747FA4"/>
                </a:solidFill>
                <a:latin typeface="Aptos Narrow"/>
              </a:rPr>
              <a:pPr algn="ctr"/>
              <a:t>17%</a:t>
            </a:fld>
            <a:endParaRPr lang="ru-RU" sz="1200" b="1">
              <a:solidFill>
                <a:srgbClr val="747FA4"/>
              </a:solidFill>
            </a:endParaRPr>
          </a:p>
        </xdr:txBody>
      </xdr:sp>
      <xdr:sp macro="" textlink="Processing!G20">
        <xdr:nvSpPr>
          <xdr:cNvPr id="106" name="TextBox 20">
            <a:extLst>
              <a:ext uri="{FF2B5EF4-FFF2-40B4-BE49-F238E27FC236}">
                <a16:creationId xmlns:a16="http://schemas.microsoft.com/office/drawing/2014/main" id="{6C23EC8F-1084-08CA-18EF-D2989D281B15}"/>
              </a:ext>
            </a:extLst>
          </xdr:cNvPr>
          <xdr:cNvSpPr txBox="1"/>
        </xdr:nvSpPr>
        <xdr:spPr>
          <a:xfrm>
            <a:off x="9530414" y="2158978"/>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2ACDE7D7-322B-4DEE-84D9-7182052BDA9A}" type="TxLink">
              <a:rPr lang="en-US" sz="1200" b="0" i="0" u="none" strike="noStrike">
                <a:solidFill>
                  <a:srgbClr val="747FA4"/>
                </a:solidFill>
                <a:latin typeface="Aptos Narrow"/>
              </a:rPr>
              <a:pPr algn="ctr"/>
              <a:t>14%</a:t>
            </a:fld>
            <a:endParaRPr lang="ru-RU" sz="1200" b="1">
              <a:solidFill>
                <a:srgbClr val="747FA4"/>
              </a:solidFill>
            </a:endParaRPr>
          </a:p>
        </xdr:txBody>
      </xdr:sp>
      <xdr:sp macro="" textlink="Processing!G21">
        <xdr:nvSpPr>
          <xdr:cNvPr id="107" name="TextBox 20">
            <a:extLst>
              <a:ext uri="{FF2B5EF4-FFF2-40B4-BE49-F238E27FC236}">
                <a16:creationId xmlns:a16="http://schemas.microsoft.com/office/drawing/2014/main" id="{64A0FA7E-3FAA-A726-A34A-041E985D7257}"/>
              </a:ext>
            </a:extLst>
          </xdr:cNvPr>
          <xdr:cNvSpPr txBox="1"/>
        </xdr:nvSpPr>
        <xdr:spPr>
          <a:xfrm>
            <a:off x="9530414" y="2468450"/>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6786AD63-6AC4-4764-A661-717B8B5954FE}" type="TxLink">
              <a:rPr lang="en-US" sz="1200" b="0" i="0" u="none" strike="noStrike">
                <a:solidFill>
                  <a:srgbClr val="747FA4"/>
                </a:solidFill>
                <a:latin typeface="Aptos Narrow"/>
              </a:rPr>
              <a:pPr algn="ctr"/>
              <a:t>14%</a:t>
            </a:fld>
            <a:endParaRPr lang="ru-RU" sz="1200" b="1">
              <a:solidFill>
                <a:srgbClr val="747FA4"/>
              </a:solidFill>
            </a:endParaRPr>
          </a:p>
        </xdr:txBody>
      </xdr:sp>
      <xdr:sp macro="" textlink="Processing!G22">
        <xdr:nvSpPr>
          <xdr:cNvPr id="108" name="TextBox 20">
            <a:extLst>
              <a:ext uri="{FF2B5EF4-FFF2-40B4-BE49-F238E27FC236}">
                <a16:creationId xmlns:a16="http://schemas.microsoft.com/office/drawing/2014/main" id="{5ACE2BBA-AFDA-68DB-E968-1082744E467C}"/>
              </a:ext>
            </a:extLst>
          </xdr:cNvPr>
          <xdr:cNvSpPr txBox="1"/>
        </xdr:nvSpPr>
        <xdr:spPr>
          <a:xfrm>
            <a:off x="9530414" y="2777922"/>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91F67F82-85E4-406C-A840-D9ED03A85EB0}" type="TxLink">
              <a:rPr lang="en-US" sz="1200" b="0" i="0" u="none" strike="noStrike">
                <a:solidFill>
                  <a:srgbClr val="747FA4"/>
                </a:solidFill>
                <a:latin typeface="Aptos Narrow"/>
              </a:rPr>
              <a:pPr algn="ctr"/>
              <a:t>20%</a:t>
            </a:fld>
            <a:endParaRPr lang="ru-RU" sz="1200" b="1">
              <a:solidFill>
                <a:srgbClr val="747FA4"/>
              </a:solidFill>
            </a:endParaRPr>
          </a:p>
        </xdr:txBody>
      </xdr:sp>
      <xdr:sp macro="" textlink="Processing!G23">
        <xdr:nvSpPr>
          <xdr:cNvPr id="109" name="TextBox 20">
            <a:extLst>
              <a:ext uri="{FF2B5EF4-FFF2-40B4-BE49-F238E27FC236}">
                <a16:creationId xmlns:a16="http://schemas.microsoft.com/office/drawing/2014/main" id="{84B9481D-0133-2160-E8B4-C578A2D7AE5A}"/>
              </a:ext>
            </a:extLst>
          </xdr:cNvPr>
          <xdr:cNvSpPr txBox="1"/>
        </xdr:nvSpPr>
        <xdr:spPr>
          <a:xfrm>
            <a:off x="9530414" y="3087393"/>
            <a:ext cx="706344"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DD5D625-0F38-4714-AB96-272381A24DCC}" type="TxLink">
              <a:rPr lang="en-US" sz="1200" b="0" i="0" u="none" strike="noStrike">
                <a:solidFill>
                  <a:srgbClr val="747FA4"/>
                </a:solidFill>
                <a:latin typeface="Aptos Narrow"/>
              </a:rPr>
              <a:pPr algn="ctr"/>
              <a:t>6%</a:t>
            </a:fld>
            <a:endParaRPr lang="ru-RU" sz="1200" b="1">
              <a:solidFill>
                <a:srgbClr val="747FA4"/>
              </a:solidFill>
            </a:endParaRPr>
          </a:p>
        </xdr:txBody>
      </xdr:sp>
      <xdr:sp macro="" textlink="Processing!H18">
        <xdr:nvSpPr>
          <xdr:cNvPr id="110" name="TextBox 20">
            <a:extLst>
              <a:ext uri="{FF2B5EF4-FFF2-40B4-BE49-F238E27FC236}">
                <a16:creationId xmlns:a16="http://schemas.microsoft.com/office/drawing/2014/main" id="{C512220A-1F36-1A08-A683-B8680C0E78C0}"/>
              </a:ext>
            </a:extLst>
          </xdr:cNvPr>
          <xdr:cNvSpPr txBox="1"/>
        </xdr:nvSpPr>
        <xdr:spPr>
          <a:xfrm>
            <a:off x="10680911" y="1524000"/>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D9BBB96A-802E-4024-8D5F-9400F132B4BB}" type="TxLink">
              <a:rPr lang="en-US" sz="1200" b="0" i="0" u="none" strike="noStrike">
                <a:solidFill>
                  <a:srgbClr val="747FA4"/>
                </a:solidFill>
                <a:latin typeface="Aptos Narrow"/>
              </a:rPr>
              <a:pPr algn="r"/>
              <a:t> $3,918 </a:t>
            </a:fld>
            <a:endParaRPr lang="ru-RU" sz="2000" b="1">
              <a:solidFill>
                <a:srgbClr val="747FA4"/>
              </a:solidFill>
            </a:endParaRPr>
          </a:p>
        </xdr:txBody>
      </xdr:sp>
      <xdr:sp macro="" textlink="Processing!H19">
        <xdr:nvSpPr>
          <xdr:cNvPr id="111" name="TextBox 20">
            <a:extLst>
              <a:ext uri="{FF2B5EF4-FFF2-40B4-BE49-F238E27FC236}">
                <a16:creationId xmlns:a16="http://schemas.microsoft.com/office/drawing/2014/main" id="{B3FEA5AD-ABF0-16D6-A099-E4CE282E96F4}"/>
              </a:ext>
            </a:extLst>
          </xdr:cNvPr>
          <xdr:cNvSpPr txBox="1"/>
        </xdr:nvSpPr>
        <xdr:spPr>
          <a:xfrm>
            <a:off x="10680911" y="1836679"/>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652512F-F583-4434-AE98-8A37921324DA}" type="TxLink">
              <a:rPr lang="en-US" sz="1200" b="0" i="0" u="none" strike="noStrike">
                <a:solidFill>
                  <a:srgbClr val="747FA4"/>
                </a:solidFill>
                <a:latin typeface="Aptos Narrow"/>
              </a:rPr>
              <a:pPr algn="r"/>
              <a:t> $2,298 </a:t>
            </a:fld>
            <a:endParaRPr lang="ru-RU" sz="2000" b="1">
              <a:solidFill>
                <a:srgbClr val="747FA4"/>
              </a:solidFill>
            </a:endParaRPr>
          </a:p>
        </xdr:txBody>
      </xdr:sp>
      <xdr:sp macro="" textlink="Processing!H20">
        <xdr:nvSpPr>
          <xdr:cNvPr id="112" name="TextBox 20">
            <a:extLst>
              <a:ext uri="{FF2B5EF4-FFF2-40B4-BE49-F238E27FC236}">
                <a16:creationId xmlns:a16="http://schemas.microsoft.com/office/drawing/2014/main" id="{7525B510-1407-EF78-BD63-B3A219259539}"/>
              </a:ext>
            </a:extLst>
          </xdr:cNvPr>
          <xdr:cNvSpPr txBox="1"/>
        </xdr:nvSpPr>
        <xdr:spPr>
          <a:xfrm>
            <a:off x="10680911" y="2149358"/>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A425FD72-2FC3-4FDA-98A4-56CD7883CB52}" type="TxLink">
              <a:rPr lang="en-US" sz="1200" b="0" i="0" u="none" strike="noStrike">
                <a:solidFill>
                  <a:srgbClr val="747FA4"/>
                </a:solidFill>
                <a:latin typeface="Aptos Narrow"/>
              </a:rPr>
              <a:pPr algn="r"/>
              <a:t> $1,891 </a:t>
            </a:fld>
            <a:endParaRPr lang="ru-RU" sz="2000" b="1">
              <a:solidFill>
                <a:srgbClr val="747FA4"/>
              </a:solidFill>
            </a:endParaRPr>
          </a:p>
        </xdr:txBody>
      </xdr:sp>
      <xdr:sp macro="" textlink="Processing!H21">
        <xdr:nvSpPr>
          <xdr:cNvPr id="113" name="TextBox 20">
            <a:extLst>
              <a:ext uri="{FF2B5EF4-FFF2-40B4-BE49-F238E27FC236}">
                <a16:creationId xmlns:a16="http://schemas.microsoft.com/office/drawing/2014/main" id="{B47D8A42-36A4-C740-5DD3-EA3C5449B580}"/>
              </a:ext>
            </a:extLst>
          </xdr:cNvPr>
          <xdr:cNvSpPr txBox="1"/>
        </xdr:nvSpPr>
        <xdr:spPr>
          <a:xfrm>
            <a:off x="10680911" y="2462037"/>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96BF011B-FCE3-4AF1-8458-1B84DEA0E1ED}" type="TxLink">
              <a:rPr lang="en-US" sz="1200" b="0" i="0" u="none" strike="noStrike">
                <a:solidFill>
                  <a:srgbClr val="747FA4"/>
                </a:solidFill>
                <a:latin typeface="Aptos Narrow"/>
              </a:rPr>
              <a:pPr algn="r"/>
              <a:t> $1,828 </a:t>
            </a:fld>
            <a:endParaRPr lang="ru-RU" sz="2000" b="1">
              <a:solidFill>
                <a:srgbClr val="747FA4"/>
              </a:solidFill>
            </a:endParaRPr>
          </a:p>
        </xdr:txBody>
      </xdr:sp>
      <xdr:sp macro="" textlink="Processing!H22">
        <xdr:nvSpPr>
          <xdr:cNvPr id="114" name="TextBox 20">
            <a:extLst>
              <a:ext uri="{FF2B5EF4-FFF2-40B4-BE49-F238E27FC236}">
                <a16:creationId xmlns:a16="http://schemas.microsoft.com/office/drawing/2014/main" id="{747F7D07-C6CE-5EA2-0431-1AFC1E794E22}"/>
              </a:ext>
            </a:extLst>
          </xdr:cNvPr>
          <xdr:cNvSpPr txBox="1"/>
        </xdr:nvSpPr>
        <xdr:spPr>
          <a:xfrm>
            <a:off x="10680911" y="2774716"/>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FF93326-BF86-4A3B-8DAB-CBD3D6DF7EA7}" type="TxLink">
              <a:rPr lang="en-US" sz="1200" b="0" i="0" u="none" strike="noStrike">
                <a:solidFill>
                  <a:srgbClr val="747FA4"/>
                </a:solidFill>
                <a:latin typeface="Aptos Narrow"/>
              </a:rPr>
              <a:pPr algn="r"/>
              <a:t> $2,663 </a:t>
            </a:fld>
            <a:endParaRPr lang="ru-RU" sz="2000" b="1">
              <a:solidFill>
                <a:srgbClr val="747FA4"/>
              </a:solidFill>
            </a:endParaRPr>
          </a:p>
        </xdr:txBody>
      </xdr:sp>
      <xdr:sp macro="" textlink="Processing!H23">
        <xdr:nvSpPr>
          <xdr:cNvPr id="115" name="TextBox 20">
            <a:extLst>
              <a:ext uri="{FF2B5EF4-FFF2-40B4-BE49-F238E27FC236}">
                <a16:creationId xmlns:a16="http://schemas.microsoft.com/office/drawing/2014/main" id="{B96A69E2-AA7A-EAF2-1334-E4A71C99F3C8}"/>
              </a:ext>
            </a:extLst>
          </xdr:cNvPr>
          <xdr:cNvSpPr txBox="1"/>
        </xdr:nvSpPr>
        <xdr:spPr>
          <a:xfrm>
            <a:off x="10680911" y="3087393"/>
            <a:ext cx="924275" cy="238523"/>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8BD668B5-DB97-4F00-BE5C-8AD71BB8ABD5}" type="TxLink">
              <a:rPr lang="en-US" sz="1200" b="0" i="0" u="none" strike="noStrike">
                <a:solidFill>
                  <a:srgbClr val="747FA4"/>
                </a:solidFill>
                <a:latin typeface="Aptos Narrow"/>
              </a:rPr>
              <a:pPr algn="r"/>
              <a:t> $805 </a:t>
            </a:fld>
            <a:endParaRPr lang="ru-RU" sz="2000" b="1">
              <a:solidFill>
                <a:srgbClr val="747FA4"/>
              </a:solidFill>
            </a:endParaRPr>
          </a:p>
        </xdr:txBody>
      </xdr:sp>
      <xdr:sp macro="" textlink="">
        <xdr:nvSpPr>
          <xdr:cNvPr id="116" name="Oval 115">
            <a:extLst>
              <a:ext uri="{FF2B5EF4-FFF2-40B4-BE49-F238E27FC236}">
                <a16:creationId xmlns:a16="http://schemas.microsoft.com/office/drawing/2014/main" id="{F5BFBE7E-1D0E-0CD8-7600-B0883744376B}"/>
              </a:ext>
            </a:extLst>
          </xdr:cNvPr>
          <xdr:cNvSpPr/>
        </xdr:nvSpPr>
        <xdr:spPr>
          <a:xfrm>
            <a:off x="7906753" y="1622846"/>
            <a:ext cx="73152" cy="72608"/>
          </a:xfrm>
          <a:prstGeom prst="ellipse">
            <a:avLst/>
          </a:prstGeom>
          <a:solidFill>
            <a:srgbClr val="13203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17" name="Oval 116">
            <a:extLst>
              <a:ext uri="{FF2B5EF4-FFF2-40B4-BE49-F238E27FC236}">
                <a16:creationId xmlns:a16="http://schemas.microsoft.com/office/drawing/2014/main" id="{43875417-EA45-52A5-03CF-DB246BDC9EDE}"/>
              </a:ext>
            </a:extLst>
          </xdr:cNvPr>
          <xdr:cNvSpPr/>
        </xdr:nvSpPr>
        <xdr:spPr>
          <a:xfrm>
            <a:off x="7906753" y="1937639"/>
            <a:ext cx="73152" cy="72607"/>
          </a:xfrm>
          <a:prstGeom prst="ellipse">
            <a:avLst/>
          </a:prstGeom>
          <a:solidFill>
            <a:srgbClr val="16BBC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18" name="Oval 117">
            <a:extLst>
              <a:ext uri="{FF2B5EF4-FFF2-40B4-BE49-F238E27FC236}">
                <a16:creationId xmlns:a16="http://schemas.microsoft.com/office/drawing/2014/main" id="{2D2AD293-2D4E-8233-43A6-014AEC2FC927}"/>
              </a:ext>
            </a:extLst>
          </xdr:cNvPr>
          <xdr:cNvSpPr/>
        </xdr:nvSpPr>
        <xdr:spPr>
          <a:xfrm>
            <a:off x="7906753" y="2252431"/>
            <a:ext cx="73152" cy="73152"/>
          </a:xfrm>
          <a:prstGeom prst="ellipse">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19" name="Oval 118">
            <a:extLst>
              <a:ext uri="{FF2B5EF4-FFF2-40B4-BE49-F238E27FC236}">
                <a16:creationId xmlns:a16="http://schemas.microsoft.com/office/drawing/2014/main" id="{FA34773A-71B7-8226-1636-8C922816EE7B}"/>
              </a:ext>
            </a:extLst>
          </xdr:cNvPr>
          <xdr:cNvSpPr/>
        </xdr:nvSpPr>
        <xdr:spPr>
          <a:xfrm>
            <a:off x="7906753" y="2567768"/>
            <a:ext cx="73152" cy="73152"/>
          </a:xfrm>
          <a:prstGeom prst="ellipse">
            <a:avLst/>
          </a:prstGeom>
          <a:solidFill>
            <a:srgbClr val="01EF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20" name="Oval 119">
            <a:extLst>
              <a:ext uri="{FF2B5EF4-FFF2-40B4-BE49-F238E27FC236}">
                <a16:creationId xmlns:a16="http://schemas.microsoft.com/office/drawing/2014/main" id="{9CD644DF-744E-9807-A3DD-06A9FB887AD1}"/>
              </a:ext>
            </a:extLst>
          </xdr:cNvPr>
          <xdr:cNvSpPr/>
        </xdr:nvSpPr>
        <xdr:spPr>
          <a:xfrm>
            <a:off x="7906753" y="2883105"/>
            <a:ext cx="73152" cy="73152"/>
          </a:xfrm>
          <a:prstGeom prst="ellipse">
            <a:avLst/>
          </a:prstGeom>
          <a:solidFill>
            <a:srgbClr val="5882B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21" name="Oval 120">
            <a:extLst>
              <a:ext uri="{FF2B5EF4-FFF2-40B4-BE49-F238E27FC236}">
                <a16:creationId xmlns:a16="http://schemas.microsoft.com/office/drawing/2014/main" id="{08860A42-A6C4-565E-0E4B-65378A49E5EC}"/>
              </a:ext>
            </a:extLst>
          </xdr:cNvPr>
          <xdr:cNvSpPr/>
        </xdr:nvSpPr>
        <xdr:spPr>
          <a:xfrm>
            <a:off x="7906753" y="3198444"/>
            <a:ext cx="73152" cy="73152"/>
          </a:xfrm>
          <a:prstGeom prst="ellipse">
            <a:avLst/>
          </a:prstGeom>
          <a:solidFill>
            <a:srgbClr val="747FA4"/>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17</xdr:col>
      <xdr:colOff>361950</xdr:colOff>
      <xdr:row>6</xdr:row>
      <xdr:rowOff>175260</xdr:rowOff>
    </xdr:from>
    <xdr:to>
      <xdr:col>19</xdr:col>
      <xdr:colOff>80010</xdr:colOff>
      <xdr:row>8</xdr:row>
      <xdr:rowOff>120996</xdr:rowOff>
    </xdr:to>
    <xdr:sp macro="" textlink="Processing!C30">
      <xdr:nvSpPr>
        <xdr:cNvPr id="122" name="TextBox 24">
          <a:extLst>
            <a:ext uri="{FF2B5EF4-FFF2-40B4-BE49-F238E27FC236}">
              <a16:creationId xmlns:a16="http://schemas.microsoft.com/office/drawing/2014/main" id="{9312E176-153B-40A1-816C-6CDFC7FF4AAB}"/>
            </a:ext>
          </a:extLst>
        </xdr:cNvPr>
        <xdr:cNvSpPr txBox="1"/>
      </xdr:nvSpPr>
      <xdr:spPr>
        <a:xfrm>
          <a:off x="10725150" y="1272540"/>
          <a:ext cx="937260" cy="311496"/>
        </a:xfrm>
        <a:prstGeom prst="rect">
          <a:avLst/>
        </a:prstGeom>
        <a:noFill/>
      </xdr:spPr>
      <xdr:txBody>
        <a:bodyPr wrap="square" rtlCol="0">
          <a:spAutoFit/>
        </a:bodyPr>
        <a:lstStyle/>
        <a:p>
          <a:pPr marL="0" indent="0" algn="r" defTabSz="914400" rtl="0" eaLnBrk="1" latinLnBrk="0" hangingPunct="1"/>
          <a:fld id="{208CB614-A681-4079-AB95-ACB465C72971}" type="TxLink">
            <a:rPr lang="en-US" sz="1400" b="1" i="0" u="none" strike="noStrike" kern="1200">
              <a:solidFill>
                <a:srgbClr val="212743"/>
              </a:solidFill>
              <a:latin typeface="+mn-lt"/>
              <a:ea typeface="+mn-ea"/>
              <a:cs typeface="+mn-cs"/>
            </a:rPr>
            <a:pPr marL="0" indent="0" algn="r" defTabSz="914400" rtl="0" eaLnBrk="1" latinLnBrk="0" hangingPunct="1"/>
            <a:t> $13,400 </a:t>
          </a:fld>
          <a:endParaRPr lang="en-US" sz="1400" b="1" i="0" u="none" strike="noStrike" kern="1200">
            <a:solidFill>
              <a:srgbClr val="212743"/>
            </a:solidFill>
            <a:latin typeface="+mn-lt"/>
            <a:ea typeface="+mn-ea"/>
            <a:cs typeface="+mn-cs"/>
          </a:endParaRPr>
        </a:p>
      </xdr:txBody>
    </xdr:sp>
    <xdr:clientData/>
  </xdr:twoCellAnchor>
  <xdr:twoCellAnchor>
    <xdr:from>
      <xdr:col>0</xdr:col>
      <xdr:colOff>0</xdr:colOff>
      <xdr:row>0</xdr:row>
      <xdr:rowOff>0</xdr:rowOff>
    </xdr:from>
    <xdr:to>
      <xdr:col>1</xdr:col>
      <xdr:colOff>83820</xdr:colOff>
      <xdr:row>1</xdr:row>
      <xdr:rowOff>83820</xdr:rowOff>
    </xdr:to>
    <xdr:sp macro="" textlink="">
      <xdr:nvSpPr>
        <xdr:cNvPr id="123" name="Rectangle 122">
          <a:extLst>
            <a:ext uri="{FF2B5EF4-FFF2-40B4-BE49-F238E27FC236}">
              <a16:creationId xmlns:a16="http://schemas.microsoft.com/office/drawing/2014/main" id="{CB64910A-C150-4ABB-A3C5-1C1BF957EA0E}"/>
            </a:ext>
          </a:extLst>
        </xdr:cNvPr>
        <xdr:cNvSpPr/>
      </xdr:nvSpPr>
      <xdr:spPr>
        <a:xfrm>
          <a:off x="0" y="0"/>
          <a:ext cx="693420" cy="266700"/>
        </a:xfrm>
        <a:prstGeom prst="rect">
          <a:avLst/>
        </a:prstGeom>
        <a:solidFill>
          <a:srgbClr val="E6E2F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22</xdr:col>
      <xdr:colOff>212160</xdr:colOff>
      <xdr:row>1</xdr:row>
      <xdr:rowOff>0</xdr:rowOff>
    </xdr:from>
    <xdr:to>
      <xdr:col>22</xdr:col>
      <xdr:colOff>486480</xdr:colOff>
      <xdr:row>2</xdr:row>
      <xdr:rowOff>91440</xdr:rowOff>
    </xdr:to>
    <xdr:pic>
      <xdr:nvPicPr>
        <xdr:cNvPr id="125" name="Graphic 124" descr="Partial sun with solid fill">
          <a:hlinkClick xmlns:r="http://schemas.openxmlformats.org/officeDocument/2006/relationships" r:id="rId27"/>
          <a:extLst>
            <a:ext uri="{FF2B5EF4-FFF2-40B4-BE49-F238E27FC236}">
              <a16:creationId xmlns:a16="http://schemas.microsoft.com/office/drawing/2014/main" id="{23DA74DB-DC2E-DEB8-B4C2-68FEB531B303}"/>
            </a:ext>
          </a:extLst>
        </xdr:cNvPr>
        <xdr:cNvPicPr>
          <a:picLocks noChangeAspect="1"/>
        </xdr:cNvPicPr>
      </xdr:nvPicPr>
      <xdr:blipFill>
        <a:blip xmlns:r="http://schemas.openxmlformats.org/officeDocument/2006/relationships" r:embed="rId28">
          <a:extLst>
            <a:ext uri="{96DAC541-7B7A-43D3-8B79-37D633B846F1}">
              <asvg:svgBlip xmlns:asvg="http://schemas.microsoft.com/office/drawing/2016/SVG/main" r:embed="rId29"/>
            </a:ext>
          </a:extLst>
        </a:blip>
        <a:stretch>
          <a:fillRect/>
        </a:stretch>
      </xdr:blipFill>
      <xdr:spPr>
        <a:xfrm>
          <a:off x="13623360" y="182880"/>
          <a:ext cx="274320" cy="274320"/>
        </a:xfrm>
        <a:prstGeom prst="rect">
          <a:avLst/>
        </a:prstGeom>
      </xdr:spPr>
    </xdr:pic>
    <xdr:clientData/>
  </xdr:twoCellAnchor>
  <xdr:twoCellAnchor>
    <xdr:from>
      <xdr:col>21</xdr:col>
      <xdr:colOff>426720</xdr:colOff>
      <xdr:row>1</xdr:row>
      <xdr:rowOff>0</xdr:rowOff>
    </xdr:from>
    <xdr:to>
      <xdr:col>22</xdr:col>
      <xdr:colOff>91440</xdr:colOff>
      <xdr:row>2</xdr:row>
      <xdr:rowOff>91440</xdr:rowOff>
    </xdr:to>
    <xdr:pic>
      <xdr:nvPicPr>
        <xdr:cNvPr id="126" name="Graphic 125" descr="Moon with solid fill">
          <a:hlinkClick xmlns:r="http://schemas.openxmlformats.org/officeDocument/2006/relationships" r:id="rId30"/>
          <a:extLst>
            <a:ext uri="{FF2B5EF4-FFF2-40B4-BE49-F238E27FC236}">
              <a16:creationId xmlns:a16="http://schemas.microsoft.com/office/drawing/2014/main" id="{8E0C6582-C4F5-54CA-4841-91B8CA2334C6}"/>
            </a:ext>
          </a:extLst>
        </xdr:cNvPr>
        <xdr:cNvPicPr>
          <a:picLocks noChangeAspect="1"/>
        </xdr:cNvPicPr>
      </xdr:nvPicPr>
      <xdr:blipFill>
        <a:blip xmlns:r="http://schemas.openxmlformats.org/officeDocument/2006/relationships" r:embed="rId31">
          <a:extLst>
            <a:ext uri="{96DAC541-7B7A-43D3-8B79-37D633B846F1}">
              <asvg:svgBlip xmlns:asvg="http://schemas.microsoft.com/office/drawing/2016/SVG/main" r:embed="rId32"/>
            </a:ext>
          </a:extLst>
        </a:blip>
        <a:stretch>
          <a:fillRect/>
        </a:stretch>
      </xdr:blipFill>
      <xdr:spPr>
        <a:xfrm>
          <a:off x="13228320" y="182880"/>
          <a:ext cx="274320" cy="274320"/>
        </a:xfrm>
        <a:prstGeom prst="rect">
          <a:avLst/>
        </a:prstGeom>
      </xdr:spPr>
    </xdr:pic>
    <xdr:clientData/>
  </xdr:twoCellAnchor>
  <xdr:twoCellAnchor>
    <xdr:from>
      <xdr:col>22</xdr:col>
      <xdr:colOff>607200</xdr:colOff>
      <xdr:row>1</xdr:row>
      <xdr:rowOff>0</xdr:rowOff>
    </xdr:from>
    <xdr:to>
      <xdr:col>23</xdr:col>
      <xdr:colOff>271920</xdr:colOff>
      <xdr:row>2</xdr:row>
      <xdr:rowOff>91440</xdr:rowOff>
    </xdr:to>
    <xdr:pic>
      <xdr:nvPicPr>
        <xdr:cNvPr id="127" name="Graphic 126" descr="Sun with solid fill">
          <a:extLst>
            <a:ext uri="{FF2B5EF4-FFF2-40B4-BE49-F238E27FC236}">
              <a16:creationId xmlns:a16="http://schemas.microsoft.com/office/drawing/2014/main" id="{9AD8DF49-EE5A-A125-BEFC-AC286DD61696}"/>
            </a:ext>
          </a:extLst>
        </xdr:cNvPr>
        <xdr:cNvPicPr>
          <a:picLocks noChangeAspect="1"/>
        </xdr:cNvPicPr>
      </xdr:nvPicPr>
      <xdr:blipFill>
        <a:blip xmlns:r="http://schemas.openxmlformats.org/officeDocument/2006/relationships" r:embed="rId33">
          <a:extLst>
            <a:ext uri="{96DAC541-7B7A-43D3-8B79-37D633B846F1}">
              <asvg:svgBlip xmlns:asvg="http://schemas.microsoft.com/office/drawing/2016/SVG/main" r:embed="rId34"/>
            </a:ext>
          </a:extLst>
        </a:blip>
        <a:stretch>
          <a:fillRect/>
        </a:stretch>
      </xdr:blipFill>
      <xdr:spPr>
        <a:xfrm>
          <a:off x="14018400" y="182880"/>
          <a:ext cx="274320" cy="27432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190500</xdr:colOff>
      <xdr:row>1</xdr:row>
      <xdr:rowOff>45720</xdr:rowOff>
    </xdr:from>
    <xdr:to>
      <xdr:col>21</xdr:col>
      <xdr:colOff>38100</xdr:colOff>
      <xdr:row>41</xdr:row>
      <xdr:rowOff>45720</xdr:rowOff>
    </xdr:to>
    <xdr:sp macro="" textlink="">
      <xdr:nvSpPr>
        <xdr:cNvPr id="2" name="Rectangle: Rounded Corners 1">
          <a:extLst>
            <a:ext uri="{FF2B5EF4-FFF2-40B4-BE49-F238E27FC236}">
              <a16:creationId xmlns:a16="http://schemas.microsoft.com/office/drawing/2014/main" id="{2031E524-1A53-4A2D-82DB-46AA9EFE50EA}"/>
            </a:ext>
          </a:extLst>
        </xdr:cNvPr>
        <xdr:cNvSpPr/>
      </xdr:nvSpPr>
      <xdr:spPr>
        <a:xfrm>
          <a:off x="1409700" y="228600"/>
          <a:ext cx="11430000" cy="7315200"/>
        </a:xfrm>
        <a:prstGeom prst="roundRect">
          <a:avLst>
            <a:gd name="adj" fmla="val 4725"/>
          </a:avLst>
        </a:prstGeom>
        <a:gradFill flip="none" rotWithShape="1">
          <a:gsLst>
            <a:gs pos="0">
              <a:srgbClr val="E3F0F9"/>
            </a:gs>
            <a:gs pos="98000">
              <a:srgbClr val="DEECF5"/>
            </a:gs>
          </a:gsLst>
          <a:path path="circle">
            <a:fillToRect r="100000" b="100000"/>
          </a:path>
          <a:tileRect l="-100000" t="-100000"/>
        </a:gradFill>
        <a:ln w="12700">
          <a:solidFill>
            <a:schemeClr val="bg1"/>
          </a:solidFill>
        </a:ln>
        <a:effectLst>
          <a:outerShdw blurRad="698500" dist="127000" dir="2700000" algn="tl" rotWithShape="0">
            <a:schemeClr val="tx2">
              <a:lumMod val="90000"/>
              <a:lumOff val="10000"/>
              <a:alpha val="40000"/>
            </a:scheme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190500</xdr:colOff>
      <xdr:row>1</xdr:row>
      <xdr:rowOff>45720</xdr:rowOff>
    </xdr:from>
    <xdr:to>
      <xdr:col>21</xdr:col>
      <xdr:colOff>38100</xdr:colOff>
      <xdr:row>5</xdr:row>
      <xdr:rowOff>0</xdr:rowOff>
    </xdr:to>
    <xdr:sp macro="" textlink="">
      <xdr:nvSpPr>
        <xdr:cNvPr id="3" name="Freeform: Shape 2">
          <a:extLst>
            <a:ext uri="{FF2B5EF4-FFF2-40B4-BE49-F238E27FC236}">
              <a16:creationId xmlns:a16="http://schemas.microsoft.com/office/drawing/2014/main" id="{54D659EF-1A38-4B95-84F6-A35BD1CA8DBF}"/>
            </a:ext>
          </a:extLst>
        </xdr:cNvPr>
        <xdr:cNvSpPr/>
      </xdr:nvSpPr>
      <xdr:spPr>
        <a:xfrm>
          <a:off x="1409700" y="228600"/>
          <a:ext cx="11430000" cy="685800"/>
        </a:xfrm>
        <a:custGeom>
          <a:avLst/>
          <a:gdLst>
            <a:gd name="csX0" fmla="*/ 346723 w 11376660"/>
            <a:gd name="csY0" fmla="*/ 0 h 685800"/>
            <a:gd name="csX1" fmla="*/ 11029937 w 11376660"/>
            <a:gd name="csY1" fmla="*/ 0 h 685800"/>
            <a:gd name="csX2" fmla="*/ 11376660 w 11376660"/>
            <a:gd name="csY2" fmla="*/ 346723 h 685800"/>
            <a:gd name="csX3" fmla="*/ 11376660 w 11376660"/>
            <a:gd name="csY3" fmla="*/ 685800 h 685800"/>
            <a:gd name="csX4" fmla="*/ 0 w 11376660"/>
            <a:gd name="csY4" fmla="*/ 685800 h 685800"/>
            <a:gd name="csX5" fmla="*/ 0 w 11376660"/>
            <a:gd name="csY5" fmla="*/ 346723 h 685800"/>
            <a:gd name="csX6" fmla="*/ 346723 w 11376660"/>
            <a:gd name="csY6" fmla="*/ 0 h 685800"/>
          </a:gdLst>
          <a:ahLst/>
          <a:cxnLst>
            <a:cxn ang="0">
              <a:pos x="csX0" y="csY0"/>
            </a:cxn>
            <a:cxn ang="0">
              <a:pos x="csX1" y="csY1"/>
            </a:cxn>
            <a:cxn ang="0">
              <a:pos x="csX2" y="csY2"/>
            </a:cxn>
            <a:cxn ang="0">
              <a:pos x="csX3" y="csY3"/>
            </a:cxn>
            <a:cxn ang="0">
              <a:pos x="csX4" y="csY4"/>
            </a:cxn>
            <a:cxn ang="0">
              <a:pos x="csX5" y="csY5"/>
            </a:cxn>
            <a:cxn ang="0">
              <a:pos x="csX6" y="csY6"/>
            </a:cxn>
          </a:cxnLst>
          <a:rect l="l" t="t" r="r" b="b"/>
          <a:pathLst>
            <a:path w="11376660" h="685800">
              <a:moveTo>
                <a:pt x="346723" y="0"/>
              </a:moveTo>
              <a:lnTo>
                <a:pt x="11029937" y="0"/>
              </a:lnTo>
              <a:cubicBezTo>
                <a:pt x="11221427" y="0"/>
                <a:pt x="11376660" y="155233"/>
                <a:pt x="11376660" y="346723"/>
              </a:cubicBezTo>
              <a:lnTo>
                <a:pt x="11376660" y="685800"/>
              </a:lnTo>
              <a:lnTo>
                <a:pt x="0" y="685800"/>
              </a:lnTo>
              <a:lnTo>
                <a:pt x="0" y="346723"/>
              </a:lnTo>
              <a:cubicBezTo>
                <a:pt x="0" y="155233"/>
                <a:pt x="155233" y="0"/>
                <a:pt x="346723" y="0"/>
              </a:cubicBezTo>
              <a:close/>
            </a:path>
          </a:pathLst>
        </a:custGeom>
        <a:solidFill>
          <a:srgbClr val="FCFDF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indent="0" algn="l" defTabSz="914400" rtl="0" eaLnBrk="1" latinLnBrk="0" hangingPunct="1">
            <a:defRPr sz="1100" kern="1200">
              <a:solidFill>
                <a:schemeClr val="lt1"/>
              </a:solidFill>
              <a:latin typeface="+mn-lt"/>
              <a:ea typeface="+mn-ea"/>
              <a:cs typeface="+mn-cs"/>
            </a:defRPr>
          </a:lvl1pPr>
          <a:lvl2pPr marL="457200" indent="0" algn="l" defTabSz="914400" rtl="0" eaLnBrk="1" latinLnBrk="0" hangingPunct="1">
            <a:defRPr sz="1100" kern="1200">
              <a:solidFill>
                <a:schemeClr val="lt1"/>
              </a:solidFill>
              <a:latin typeface="+mn-lt"/>
              <a:ea typeface="+mn-ea"/>
              <a:cs typeface="+mn-cs"/>
            </a:defRPr>
          </a:lvl2pPr>
          <a:lvl3pPr marL="914400" indent="0" algn="l" defTabSz="914400" rtl="0" eaLnBrk="1" latinLnBrk="0" hangingPunct="1">
            <a:defRPr sz="1100" kern="1200">
              <a:solidFill>
                <a:schemeClr val="lt1"/>
              </a:solidFill>
              <a:latin typeface="+mn-lt"/>
              <a:ea typeface="+mn-ea"/>
              <a:cs typeface="+mn-cs"/>
            </a:defRPr>
          </a:lvl3pPr>
          <a:lvl4pPr marL="1371600" indent="0" algn="l" defTabSz="914400" rtl="0" eaLnBrk="1" latinLnBrk="0" hangingPunct="1">
            <a:defRPr sz="1100" kern="1200">
              <a:solidFill>
                <a:schemeClr val="lt1"/>
              </a:solidFill>
              <a:latin typeface="+mn-lt"/>
              <a:ea typeface="+mn-ea"/>
              <a:cs typeface="+mn-cs"/>
            </a:defRPr>
          </a:lvl4pPr>
          <a:lvl5pPr marL="1828800" indent="0" algn="l" defTabSz="914400" rtl="0" eaLnBrk="1" latinLnBrk="0" hangingPunct="1">
            <a:defRPr sz="1100" kern="1200">
              <a:solidFill>
                <a:schemeClr val="lt1"/>
              </a:solidFill>
              <a:latin typeface="+mn-lt"/>
              <a:ea typeface="+mn-ea"/>
              <a:cs typeface="+mn-cs"/>
            </a:defRPr>
          </a:lvl5pPr>
          <a:lvl6pPr marL="2286000" indent="0" algn="l" defTabSz="914400" rtl="0" eaLnBrk="1" latinLnBrk="0" hangingPunct="1">
            <a:defRPr sz="1100" kern="1200">
              <a:solidFill>
                <a:schemeClr val="lt1"/>
              </a:solidFill>
              <a:latin typeface="+mn-lt"/>
              <a:ea typeface="+mn-ea"/>
              <a:cs typeface="+mn-cs"/>
            </a:defRPr>
          </a:lvl6pPr>
          <a:lvl7pPr marL="2743200" indent="0" algn="l" defTabSz="914400" rtl="0" eaLnBrk="1" latinLnBrk="0" hangingPunct="1">
            <a:defRPr sz="1100" kern="1200">
              <a:solidFill>
                <a:schemeClr val="lt1"/>
              </a:solidFill>
              <a:latin typeface="+mn-lt"/>
              <a:ea typeface="+mn-ea"/>
              <a:cs typeface="+mn-cs"/>
            </a:defRPr>
          </a:lvl7pPr>
          <a:lvl8pPr marL="3200400" indent="0" algn="l" defTabSz="914400" rtl="0" eaLnBrk="1" latinLnBrk="0" hangingPunct="1">
            <a:defRPr sz="1100" kern="1200">
              <a:solidFill>
                <a:schemeClr val="lt1"/>
              </a:solidFill>
              <a:latin typeface="+mn-lt"/>
              <a:ea typeface="+mn-ea"/>
              <a:cs typeface="+mn-cs"/>
            </a:defRPr>
          </a:lvl8pPr>
          <a:lvl9pPr marL="3657600" indent="0" algn="l" defTabSz="914400" rtl="0" eaLnBrk="1" latinLnBrk="0" hangingPunct="1">
            <a:defRPr sz="11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491490</xdr:colOff>
      <xdr:row>6</xdr:row>
      <xdr:rowOff>106680</xdr:rowOff>
    </xdr:from>
    <xdr:to>
      <xdr:col>7</xdr:col>
      <xdr:colOff>186690</xdr:colOff>
      <xdr:row>29</xdr:row>
      <xdr:rowOff>106680</xdr:rowOff>
    </xdr:to>
    <xdr:sp macro="" textlink="">
      <xdr:nvSpPr>
        <xdr:cNvPr id="4" name="Rectangle: Rounded Corners 3">
          <a:extLst>
            <a:ext uri="{FF2B5EF4-FFF2-40B4-BE49-F238E27FC236}">
              <a16:creationId xmlns:a16="http://schemas.microsoft.com/office/drawing/2014/main" id="{739E9327-4499-49C3-8FF7-013B2340C815}"/>
            </a:ext>
          </a:extLst>
        </xdr:cNvPr>
        <xdr:cNvSpPr/>
      </xdr:nvSpPr>
      <xdr:spPr>
        <a:xfrm>
          <a:off x="1710690" y="1203960"/>
          <a:ext cx="2743200" cy="4206240"/>
        </a:xfrm>
        <a:prstGeom prst="roundRect">
          <a:avLst>
            <a:gd name="adj" fmla="val 9762"/>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7</xdr:col>
      <xdr:colOff>468630</xdr:colOff>
      <xdr:row>6</xdr:row>
      <xdr:rowOff>106680</xdr:rowOff>
    </xdr:from>
    <xdr:to>
      <xdr:col>20</xdr:col>
      <xdr:colOff>316230</xdr:colOff>
      <xdr:row>32</xdr:row>
      <xdr:rowOff>106680</xdr:rowOff>
    </xdr:to>
    <xdr:sp macro="" textlink="">
      <xdr:nvSpPr>
        <xdr:cNvPr id="5" name="Rectangle: Rounded Corners 4">
          <a:extLst>
            <a:ext uri="{FF2B5EF4-FFF2-40B4-BE49-F238E27FC236}">
              <a16:creationId xmlns:a16="http://schemas.microsoft.com/office/drawing/2014/main" id="{8565B958-0D37-4E2E-8DCB-78ED26CECA11}"/>
            </a:ext>
          </a:extLst>
        </xdr:cNvPr>
        <xdr:cNvSpPr/>
      </xdr:nvSpPr>
      <xdr:spPr>
        <a:xfrm>
          <a:off x="4735830" y="1203960"/>
          <a:ext cx="7772400" cy="4754880"/>
        </a:xfrm>
        <a:prstGeom prst="roundRect">
          <a:avLst>
            <a:gd name="adj" fmla="val 7923"/>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clientData/>
  </xdr:twoCellAnchor>
  <xdr:twoCellAnchor>
    <xdr:from>
      <xdr:col>2</xdr:col>
      <xdr:colOff>474345</xdr:colOff>
      <xdr:row>31</xdr:row>
      <xdr:rowOff>60960</xdr:rowOff>
    </xdr:from>
    <xdr:to>
      <xdr:col>7</xdr:col>
      <xdr:colOff>173355</xdr:colOff>
      <xdr:row>40</xdr:row>
      <xdr:rowOff>15240</xdr:rowOff>
    </xdr:to>
    <xdr:sp macro="" textlink="">
      <xdr:nvSpPr>
        <xdr:cNvPr id="7" name="Rectangle: Rounded Corners 6">
          <a:extLst>
            <a:ext uri="{FF2B5EF4-FFF2-40B4-BE49-F238E27FC236}">
              <a16:creationId xmlns:a16="http://schemas.microsoft.com/office/drawing/2014/main" id="{D8E0183D-46A6-49B4-8F60-58F999A32F46}"/>
            </a:ext>
          </a:extLst>
        </xdr:cNvPr>
        <xdr:cNvSpPr/>
      </xdr:nvSpPr>
      <xdr:spPr>
        <a:xfrm>
          <a:off x="1693545" y="5730240"/>
          <a:ext cx="2747010" cy="1600200"/>
        </a:xfrm>
        <a:prstGeom prst="roundRect">
          <a:avLst>
            <a:gd name="adj" fmla="val 14041"/>
          </a:avLst>
        </a:prstGeom>
        <a:solidFill>
          <a:srgbClr val="EAF2FA"/>
        </a:solidFill>
        <a:ln w="12700">
          <a:solidFill>
            <a:schemeClr val="bg1"/>
          </a:solidFill>
        </a:ln>
        <a:effectLst>
          <a:outerShdw blurRad="190500" dist="63500" dir="2700000" algn="tl" rotWithShape="0">
            <a:srgbClr val="334F67">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491490</xdr:colOff>
      <xdr:row>6</xdr:row>
      <xdr:rowOff>106680</xdr:rowOff>
    </xdr:from>
    <xdr:to>
      <xdr:col>7</xdr:col>
      <xdr:colOff>186690</xdr:colOff>
      <xdr:row>18</xdr:row>
      <xdr:rowOff>106680</xdr:rowOff>
    </xdr:to>
    <xdr:sp macro="" textlink="">
      <xdr:nvSpPr>
        <xdr:cNvPr id="8" name="Rectangle: Rounded Corners 7">
          <a:extLst>
            <a:ext uri="{FF2B5EF4-FFF2-40B4-BE49-F238E27FC236}">
              <a16:creationId xmlns:a16="http://schemas.microsoft.com/office/drawing/2014/main" id="{129069C4-48FB-42BD-9291-CED08F340CAC}"/>
            </a:ext>
          </a:extLst>
        </xdr:cNvPr>
        <xdr:cNvSpPr/>
      </xdr:nvSpPr>
      <xdr:spPr>
        <a:xfrm>
          <a:off x="1710690" y="1203960"/>
          <a:ext cx="2743200" cy="2194560"/>
        </a:xfrm>
        <a:prstGeom prst="roundRect">
          <a:avLst>
            <a:gd name="adj" fmla="val 12153"/>
          </a:avLst>
        </a:prstGeom>
        <a:gradFill flip="none" rotWithShape="1">
          <a:gsLst>
            <a:gs pos="0">
              <a:srgbClr val="004679"/>
            </a:gs>
            <a:gs pos="100000">
              <a:srgbClr val="181C3B"/>
            </a:gs>
          </a:gsLst>
          <a:path path="circle">
            <a:fillToRect l="50000" t="-80000" r="50000" b="180000"/>
          </a:path>
          <a:tileRect/>
        </a:gradFill>
        <a:ln>
          <a:noFill/>
        </a:ln>
        <a:effectLst>
          <a:outerShdw blurRad="127000" dist="127000" dir="5400000" sx="102000" sy="102000" algn="t" rotWithShape="0">
            <a:srgbClr val="3D506B">
              <a:alpha val="3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endParaRPr lang="ru-RU" sz="1800" kern="1200">
            <a:solidFill>
              <a:schemeClr val="lt1"/>
            </a:solidFill>
            <a:latin typeface="+mn-lt"/>
            <a:ea typeface="+mn-ea"/>
            <a:cs typeface="+mn-cs"/>
          </a:endParaRPr>
        </a:p>
      </xdr:txBody>
    </xdr:sp>
    <xdr:clientData/>
  </xdr:twoCellAnchor>
  <xdr:twoCellAnchor>
    <xdr:from>
      <xdr:col>2</xdr:col>
      <xdr:colOff>247650</xdr:colOff>
      <xdr:row>11</xdr:row>
      <xdr:rowOff>144566</xdr:rowOff>
    </xdr:from>
    <xdr:to>
      <xdr:col>7</xdr:col>
      <xdr:colOff>416379</xdr:colOff>
      <xdr:row>19</xdr:row>
      <xdr:rowOff>60746</xdr:rowOff>
    </xdr:to>
    <xdr:graphicFrame macro="">
      <xdr:nvGraphicFramePr>
        <xdr:cNvPr id="9" name="Chart 8">
          <a:extLst>
            <a:ext uri="{FF2B5EF4-FFF2-40B4-BE49-F238E27FC236}">
              <a16:creationId xmlns:a16="http://schemas.microsoft.com/office/drawing/2014/main" id="{844C90C2-884F-45CA-8066-701430D032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252608</xdr:colOff>
      <xdr:row>7</xdr:row>
      <xdr:rowOff>106057</xdr:rowOff>
    </xdr:from>
    <xdr:to>
      <xdr:col>6</xdr:col>
      <xdr:colOff>588530</xdr:colOff>
      <xdr:row>9</xdr:row>
      <xdr:rowOff>81566</xdr:rowOff>
    </xdr:to>
    <xdr:grpSp>
      <xdr:nvGrpSpPr>
        <xdr:cNvPr id="10" name="Group 9">
          <a:extLst>
            <a:ext uri="{FF2B5EF4-FFF2-40B4-BE49-F238E27FC236}">
              <a16:creationId xmlns:a16="http://schemas.microsoft.com/office/drawing/2014/main" id="{9BBF68F5-1919-4CBA-BD15-B07896023E6D}"/>
            </a:ext>
          </a:extLst>
        </xdr:cNvPr>
        <xdr:cNvGrpSpPr/>
      </xdr:nvGrpSpPr>
      <xdr:grpSpPr>
        <a:xfrm>
          <a:off x="3795908" y="1439557"/>
          <a:ext cx="335922" cy="356509"/>
          <a:chOff x="8070843" y="2683351"/>
          <a:chExt cx="238257" cy="242052"/>
        </a:xfrm>
        <a:effectLst>
          <a:outerShdw blurRad="50800" dist="38100" dir="2700000" algn="tl" rotWithShape="0">
            <a:prstClr val="black">
              <a:alpha val="40000"/>
            </a:prstClr>
          </a:outerShdw>
        </a:effectLst>
      </xdr:grpSpPr>
      <xdr:sp macro="" textlink="">
        <xdr:nvSpPr>
          <xdr:cNvPr id="11" name="Rectangle: Rounded Corners 10">
            <a:extLst>
              <a:ext uri="{FF2B5EF4-FFF2-40B4-BE49-F238E27FC236}">
                <a16:creationId xmlns:a16="http://schemas.microsoft.com/office/drawing/2014/main" id="{ED4DB644-419B-EA77-3FE1-8258DD63FA99}"/>
              </a:ext>
            </a:extLst>
          </xdr:cNvPr>
          <xdr:cNvSpPr/>
        </xdr:nvSpPr>
        <xdr:spPr>
          <a:xfrm>
            <a:off x="8070843" y="2683351"/>
            <a:ext cx="238257" cy="216598"/>
          </a:xfrm>
          <a:prstGeom prst="roundRect">
            <a:avLst>
              <a:gd name="adj" fmla="val 32193"/>
            </a:avLst>
          </a:prstGeom>
          <a:solidFill>
            <a:srgbClr val="BF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pic>
        <xdr:nvPicPr>
          <xdr:cNvPr id="12" name="Graphic 4" descr="User Crown Male outline">
            <a:extLst>
              <a:ext uri="{FF2B5EF4-FFF2-40B4-BE49-F238E27FC236}">
                <a16:creationId xmlns:a16="http://schemas.microsoft.com/office/drawing/2014/main" id="{614FB6FD-0977-B527-7504-D587EED08FE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8086867" y="2719193"/>
            <a:ext cx="206209" cy="206210"/>
          </a:xfrm>
          <a:prstGeom prst="rect">
            <a:avLst/>
          </a:prstGeom>
        </xdr:spPr>
      </xdr:pic>
    </xdr:grpSp>
    <xdr:clientData/>
  </xdr:twoCellAnchor>
  <xdr:twoCellAnchor>
    <xdr:from>
      <xdr:col>3</xdr:col>
      <xdr:colOff>89808</xdr:colOff>
      <xdr:row>9</xdr:row>
      <xdr:rowOff>105482</xdr:rowOff>
    </xdr:from>
    <xdr:to>
      <xdr:col>3</xdr:col>
      <xdr:colOff>433774</xdr:colOff>
      <xdr:row>10</xdr:row>
      <xdr:rowOff>123249</xdr:rowOff>
    </xdr:to>
    <xdr:grpSp>
      <xdr:nvGrpSpPr>
        <xdr:cNvPr id="13" name="Group 12">
          <a:extLst>
            <a:ext uri="{FF2B5EF4-FFF2-40B4-BE49-F238E27FC236}">
              <a16:creationId xmlns:a16="http://schemas.microsoft.com/office/drawing/2014/main" id="{508701C2-9F0C-47EE-9994-03CEDA0856ED}"/>
            </a:ext>
          </a:extLst>
        </xdr:cNvPr>
        <xdr:cNvGrpSpPr/>
      </xdr:nvGrpSpPr>
      <xdr:grpSpPr>
        <a:xfrm>
          <a:off x="1861458" y="1819982"/>
          <a:ext cx="343966" cy="208267"/>
          <a:chOff x="7172325" y="2779395"/>
          <a:chExt cx="228600" cy="133350"/>
        </a:xfrm>
        <a:effectLst>
          <a:outerShdw blurRad="50800" dist="38100" dir="2700000" algn="tl" rotWithShape="0">
            <a:prstClr val="black">
              <a:alpha val="40000"/>
            </a:prstClr>
          </a:outerShdw>
        </a:effectLst>
      </xdr:grpSpPr>
      <xdr:sp macro="" textlink="">
        <xdr:nvSpPr>
          <xdr:cNvPr id="14" name="Rectangle: Rounded Corners 13">
            <a:extLst>
              <a:ext uri="{FF2B5EF4-FFF2-40B4-BE49-F238E27FC236}">
                <a16:creationId xmlns:a16="http://schemas.microsoft.com/office/drawing/2014/main" id="{47EAC1B8-BCE2-A846-56C3-45A3FEB33683}"/>
              </a:ext>
            </a:extLst>
          </xdr:cNvPr>
          <xdr:cNvSpPr/>
        </xdr:nvSpPr>
        <xdr:spPr>
          <a:xfrm>
            <a:off x="7172325" y="2779395"/>
            <a:ext cx="228600" cy="133350"/>
          </a:xfrm>
          <a:prstGeom prst="roundRect">
            <a:avLst>
              <a:gd name="adj" fmla="val 10952"/>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5" name="Rectangle 14">
            <a:extLst>
              <a:ext uri="{FF2B5EF4-FFF2-40B4-BE49-F238E27FC236}">
                <a16:creationId xmlns:a16="http://schemas.microsoft.com/office/drawing/2014/main" id="{5A37FDC3-E3BD-13EA-D638-899BAA34BAC8}"/>
              </a:ext>
            </a:extLst>
          </xdr:cNvPr>
          <xdr:cNvSpPr/>
        </xdr:nvSpPr>
        <xdr:spPr>
          <a:xfrm>
            <a:off x="7172325" y="2802282"/>
            <a:ext cx="228600" cy="27432"/>
          </a:xfrm>
          <a:prstGeom prst="rect">
            <a:avLst/>
          </a:prstGeom>
          <a:solidFill>
            <a:srgbClr val="01010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6" name="Rectangle 15">
            <a:extLst>
              <a:ext uri="{FF2B5EF4-FFF2-40B4-BE49-F238E27FC236}">
                <a16:creationId xmlns:a16="http://schemas.microsoft.com/office/drawing/2014/main" id="{B509E8AF-92DD-E298-33F2-930CC931FF37}"/>
              </a:ext>
            </a:extLst>
          </xdr:cNvPr>
          <xdr:cNvSpPr/>
        </xdr:nvSpPr>
        <xdr:spPr>
          <a:xfrm>
            <a:off x="7197090" y="2877075"/>
            <a:ext cx="91440"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7" name="Rectangle 16">
            <a:extLst>
              <a:ext uri="{FF2B5EF4-FFF2-40B4-BE49-F238E27FC236}">
                <a16:creationId xmlns:a16="http://schemas.microsoft.com/office/drawing/2014/main" id="{8329ADB4-6638-CDEB-D27B-7C20427994A8}"/>
              </a:ext>
            </a:extLst>
          </xdr:cNvPr>
          <xdr:cNvSpPr/>
        </xdr:nvSpPr>
        <xdr:spPr>
          <a:xfrm>
            <a:off x="7197090" y="2855977"/>
            <a:ext cx="54864"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8" name="Rectangle 17">
            <a:extLst>
              <a:ext uri="{FF2B5EF4-FFF2-40B4-BE49-F238E27FC236}">
                <a16:creationId xmlns:a16="http://schemas.microsoft.com/office/drawing/2014/main" id="{2CCB9F0A-3FEA-2887-247B-6D8D10342A75}"/>
              </a:ext>
            </a:extLst>
          </xdr:cNvPr>
          <xdr:cNvSpPr/>
        </xdr:nvSpPr>
        <xdr:spPr>
          <a:xfrm>
            <a:off x="7261098" y="2855977"/>
            <a:ext cx="27432" cy="91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19" name="Rectangle: Rounded Corners 18">
            <a:extLst>
              <a:ext uri="{FF2B5EF4-FFF2-40B4-BE49-F238E27FC236}">
                <a16:creationId xmlns:a16="http://schemas.microsoft.com/office/drawing/2014/main" id="{ADC85972-55F4-21BC-2E6F-9BCC9B00AB5B}"/>
              </a:ext>
            </a:extLst>
          </xdr:cNvPr>
          <xdr:cNvSpPr/>
        </xdr:nvSpPr>
        <xdr:spPr>
          <a:xfrm>
            <a:off x="7330249" y="2849643"/>
            <a:ext cx="45720" cy="27432"/>
          </a:xfrm>
          <a:prstGeom prst="roundRect">
            <a:avLst>
              <a:gd name="adj" fmla="val 16667"/>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sp macro="" textlink="">
        <xdr:nvSpPr>
          <xdr:cNvPr id="20" name="Rectangle 19">
            <a:extLst>
              <a:ext uri="{FF2B5EF4-FFF2-40B4-BE49-F238E27FC236}">
                <a16:creationId xmlns:a16="http://schemas.microsoft.com/office/drawing/2014/main" id="{54B0D18D-6AF3-40E7-8234-F8860037EE0D}"/>
              </a:ext>
            </a:extLst>
          </xdr:cNvPr>
          <xdr:cNvSpPr/>
        </xdr:nvSpPr>
        <xdr:spPr>
          <a:xfrm rot="5400000">
            <a:off x="7325677" y="2858787"/>
            <a:ext cx="45720" cy="9144"/>
          </a:xfrm>
          <a:prstGeom prst="rect">
            <a:avLst/>
          </a:prstGeom>
          <a:solidFill>
            <a:srgbClr val="929FB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ru-RU"/>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ru-RU"/>
          </a:p>
        </xdr:txBody>
      </xdr:sp>
    </xdr:grpSp>
    <xdr:clientData/>
  </xdr:twoCellAnchor>
  <xdr:twoCellAnchor>
    <xdr:from>
      <xdr:col>3</xdr:col>
      <xdr:colOff>493668</xdr:colOff>
      <xdr:row>9</xdr:row>
      <xdr:rowOff>106982</xdr:rowOff>
    </xdr:from>
    <xdr:to>
      <xdr:col>6</xdr:col>
      <xdr:colOff>229508</xdr:colOff>
      <xdr:row>10</xdr:row>
      <xdr:rowOff>170323</xdr:rowOff>
    </xdr:to>
    <xdr:sp macro="" textlink="">
      <xdr:nvSpPr>
        <xdr:cNvPr id="21" name="TextBox 19">
          <a:extLst>
            <a:ext uri="{FF2B5EF4-FFF2-40B4-BE49-F238E27FC236}">
              <a16:creationId xmlns:a16="http://schemas.microsoft.com/office/drawing/2014/main" id="{0AC516EA-8705-4CD4-91B7-B2A2CB8FE413}"/>
            </a:ext>
          </a:extLst>
        </xdr:cNvPr>
        <xdr:cNvSpPr txBox="1"/>
      </xdr:nvSpPr>
      <xdr:spPr>
        <a:xfrm>
          <a:off x="2322468" y="1752902"/>
          <a:ext cx="1564640" cy="24622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sz="1000" b="1">
              <a:solidFill>
                <a:schemeClr val="bg1"/>
              </a:solidFill>
            </a:rPr>
            <a:t>**** **** **** ****</a:t>
          </a:r>
          <a:endParaRPr lang="ru-RU" sz="1000" b="1">
            <a:solidFill>
              <a:schemeClr val="bg1"/>
            </a:solidFill>
          </a:endParaRPr>
        </a:p>
      </xdr:txBody>
    </xdr:sp>
    <xdr:clientData/>
  </xdr:twoCellAnchor>
  <xdr:twoCellAnchor>
    <xdr:from>
      <xdr:col>2</xdr:col>
      <xdr:colOff>554628</xdr:colOff>
      <xdr:row>11</xdr:row>
      <xdr:rowOff>114300</xdr:rowOff>
    </xdr:from>
    <xdr:to>
      <xdr:col>5</xdr:col>
      <xdr:colOff>290468</xdr:colOff>
      <xdr:row>13</xdr:row>
      <xdr:rowOff>122617</xdr:rowOff>
    </xdr:to>
    <xdr:sp macro="" textlink="Processing!C14">
      <xdr:nvSpPr>
        <xdr:cNvPr id="22" name="TextBox 20">
          <a:extLst>
            <a:ext uri="{FF2B5EF4-FFF2-40B4-BE49-F238E27FC236}">
              <a16:creationId xmlns:a16="http://schemas.microsoft.com/office/drawing/2014/main" id="{CA8D971D-1170-46F4-85FC-E97FA4D2319C}"/>
            </a:ext>
          </a:extLst>
        </xdr:cNvPr>
        <xdr:cNvSpPr txBox="1"/>
      </xdr:nvSpPr>
      <xdr:spPr>
        <a:xfrm>
          <a:off x="1773828" y="2125980"/>
          <a:ext cx="1564640"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679D240E-20A5-43E1-BC99-314F3E19AAA6}" type="TxLink">
            <a:rPr lang="en-US" sz="1800" b="1" i="0" u="none" strike="noStrike" kern="1200">
              <a:solidFill>
                <a:schemeClr val="bg1"/>
              </a:solidFill>
              <a:latin typeface="+mn-lt"/>
              <a:ea typeface="+mn-ea"/>
              <a:cs typeface="+mn-cs"/>
            </a:rPr>
            <a:pPr marL="0" indent="0" algn="l" defTabSz="914400" rtl="0" eaLnBrk="1" latinLnBrk="0" hangingPunct="1"/>
            <a:t> $29,728 </a:t>
          </a:fld>
          <a:endParaRPr lang="ru-RU" sz="1800" b="1" kern="1200">
            <a:solidFill>
              <a:schemeClr val="bg1"/>
            </a:solidFill>
            <a:latin typeface="+mn-lt"/>
            <a:ea typeface="+mn-ea"/>
            <a:cs typeface="+mn-cs"/>
          </a:endParaRPr>
        </a:p>
      </xdr:txBody>
    </xdr:sp>
    <xdr:clientData/>
  </xdr:twoCellAnchor>
  <xdr:twoCellAnchor>
    <xdr:from>
      <xdr:col>3</xdr:col>
      <xdr:colOff>24203</xdr:colOff>
      <xdr:row>13</xdr:row>
      <xdr:rowOff>64498</xdr:rowOff>
    </xdr:from>
    <xdr:to>
      <xdr:col>4</xdr:col>
      <xdr:colOff>432708</xdr:colOff>
      <xdr:row>14</xdr:row>
      <xdr:rowOff>130490</xdr:rowOff>
    </xdr:to>
    <xdr:sp macro="" textlink="">
      <xdr:nvSpPr>
        <xdr:cNvPr id="23" name="TextBox 21">
          <a:extLst>
            <a:ext uri="{FF2B5EF4-FFF2-40B4-BE49-F238E27FC236}">
              <a16:creationId xmlns:a16="http://schemas.microsoft.com/office/drawing/2014/main" id="{C38BE828-34BB-4130-90D1-0F997D124725}"/>
            </a:ext>
          </a:extLst>
        </xdr:cNvPr>
        <xdr:cNvSpPr txBox="1"/>
      </xdr:nvSpPr>
      <xdr:spPr>
        <a:xfrm>
          <a:off x="1853003" y="2441938"/>
          <a:ext cx="1018105" cy="24887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00" b="1">
              <a:solidFill>
                <a:srgbClr val="BFDBFF"/>
              </a:solidFill>
            </a:rPr>
            <a:t>Total Flow</a:t>
          </a:r>
          <a:endParaRPr lang="ru-RU" sz="1000" b="1">
            <a:solidFill>
              <a:srgbClr val="BFDBFF"/>
            </a:solidFill>
          </a:endParaRPr>
        </a:p>
      </xdr:txBody>
    </xdr:sp>
    <xdr:clientData/>
  </xdr:twoCellAnchor>
  <xdr:twoCellAnchor>
    <xdr:from>
      <xdr:col>3</xdr:col>
      <xdr:colOff>24203</xdr:colOff>
      <xdr:row>16</xdr:row>
      <xdr:rowOff>149512</xdr:rowOff>
    </xdr:from>
    <xdr:to>
      <xdr:col>4</xdr:col>
      <xdr:colOff>364128</xdr:colOff>
      <xdr:row>18</xdr:row>
      <xdr:rowOff>32603</xdr:rowOff>
    </xdr:to>
    <xdr:sp macro="" textlink="Processing!G14">
      <xdr:nvSpPr>
        <xdr:cNvPr id="24" name="TextBox 22">
          <a:extLst>
            <a:ext uri="{FF2B5EF4-FFF2-40B4-BE49-F238E27FC236}">
              <a16:creationId xmlns:a16="http://schemas.microsoft.com/office/drawing/2014/main" id="{67AC27C7-0F9B-484A-BDE9-5A9B2BEECB34}"/>
            </a:ext>
          </a:extLst>
        </xdr:cNvPr>
        <xdr:cNvSpPr txBox="1"/>
      </xdr:nvSpPr>
      <xdr:spPr>
        <a:xfrm>
          <a:off x="1853003" y="3075592"/>
          <a:ext cx="949525" cy="248851"/>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8D737644-2AA2-4A58-85E7-2AB050D3EA78}" type="TxLink">
            <a:rPr lang="en-US" sz="1000" b="1" kern="1200">
              <a:solidFill>
                <a:schemeClr val="bg1"/>
              </a:solidFill>
              <a:latin typeface="+mn-lt"/>
              <a:ea typeface="+mn-ea"/>
              <a:cs typeface="+mn-cs"/>
            </a:rPr>
            <a:pPr marL="0" indent="0" algn="l" defTabSz="914400" rtl="0" eaLnBrk="1" latinLnBrk="0" hangingPunct="1"/>
            <a:t>Actual Change</a:t>
          </a:fld>
          <a:endParaRPr lang="ru-RU" sz="1000" b="1" kern="1200">
            <a:solidFill>
              <a:schemeClr val="bg1"/>
            </a:solidFill>
            <a:latin typeface="+mn-lt"/>
            <a:ea typeface="+mn-ea"/>
            <a:cs typeface="+mn-cs"/>
          </a:endParaRPr>
        </a:p>
      </xdr:txBody>
    </xdr:sp>
    <xdr:clientData/>
  </xdr:twoCellAnchor>
  <xdr:twoCellAnchor>
    <xdr:from>
      <xdr:col>3</xdr:col>
      <xdr:colOff>5988</xdr:colOff>
      <xdr:row>7</xdr:row>
      <xdr:rowOff>30266</xdr:rowOff>
    </xdr:from>
    <xdr:to>
      <xdr:col>4</xdr:col>
      <xdr:colOff>242208</xdr:colOff>
      <xdr:row>8</xdr:row>
      <xdr:rowOff>158882</xdr:rowOff>
    </xdr:to>
    <xdr:sp macro="" textlink="">
      <xdr:nvSpPr>
        <xdr:cNvPr id="25" name="TextBox 24">
          <a:extLst>
            <a:ext uri="{FF2B5EF4-FFF2-40B4-BE49-F238E27FC236}">
              <a16:creationId xmlns:a16="http://schemas.microsoft.com/office/drawing/2014/main" id="{71CC52CF-02A6-4888-91E3-E41DCA43D4D0}"/>
            </a:ext>
          </a:extLst>
        </xdr:cNvPr>
        <xdr:cNvSpPr txBox="1"/>
      </xdr:nvSpPr>
      <xdr:spPr>
        <a:xfrm>
          <a:off x="1834788" y="1310426"/>
          <a:ext cx="845820" cy="31149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chemeClr val="bg1"/>
              </a:solidFill>
            </a:rPr>
            <a:t>Balance</a:t>
          </a:r>
          <a:endParaRPr lang="ru-RU" sz="1000" b="1">
            <a:solidFill>
              <a:schemeClr val="bg1"/>
            </a:solidFill>
          </a:endParaRPr>
        </a:p>
      </xdr:txBody>
    </xdr:sp>
    <xdr:clientData/>
  </xdr:twoCellAnchor>
  <xdr:twoCellAnchor>
    <xdr:from>
      <xdr:col>4</xdr:col>
      <xdr:colOff>97428</xdr:colOff>
      <xdr:row>7</xdr:row>
      <xdr:rowOff>0</xdr:rowOff>
    </xdr:from>
    <xdr:to>
      <xdr:col>6</xdr:col>
      <xdr:colOff>442868</xdr:colOff>
      <xdr:row>9</xdr:row>
      <xdr:rowOff>39672</xdr:rowOff>
    </xdr:to>
    <xdr:sp macro="" textlink="Processing!F15">
      <xdr:nvSpPr>
        <xdr:cNvPr id="26" name="TextBox 20">
          <a:extLst>
            <a:ext uri="{FF2B5EF4-FFF2-40B4-BE49-F238E27FC236}">
              <a16:creationId xmlns:a16="http://schemas.microsoft.com/office/drawing/2014/main" id="{73D82F04-CAAE-42C3-8215-0350145A094B}"/>
            </a:ext>
          </a:extLst>
        </xdr:cNvPr>
        <xdr:cNvSpPr txBox="1"/>
      </xdr:nvSpPr>
      <xdr:spPr>
        <a:xfrm>
          <a:off x="2535828" y="1280160"/>
          <a:ext cx="1564640" cy="405432"/>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0C06FBA9-18F2-41BC-BEA1-5CC4FB18A1FF}" type="TxLink">
            <a:rPr lang="en-US" sz="2000" b="1" i="0" u="none" strike="noStrike" kern="1200">
              <a:solidFill>
                <a:schemeClr val="bg1"/>
              </a:solidFill>
              <a:latin typeface="+mn-lt"/>
              <a:ea typeface="+mn-ea"/>
              <a:cs typeface="+mn-cs"/>
            </a:rPr>
            <a:pPr marL="0" indent="0" algn="l" defTabSz="914400" rtl="0" eaLnBrk="1" latinLnBrk="0" hangingPunct="1"/>
            <a:t> $3,171 </a:t>
          </a:fld>
          <a:endParaRPr lang="ru-RU" sz="2000" b="1" kern="1200">
            <a:solidFill>
              <a:schemeClr val="bg1"/>
            </a:solidFill>
            <a:latin typeface="+mn-lt"/>
            <a:ea typeface="+mn-ea"/>
            <a:cs typeface="+mn-cs"/>
          </a:endParaRPr>
        </a:p>
      </xdr:txBody>
    </xdr:sp>
    <xdr:clientData/>
  </xdr:twoCellAnchor>
  <xdr:twoCellAnchor>
    <xdr:from>
      <xdr:col>6</xdr:col>
      <xdr:colOff>54809</xdr:colOff>
      <xdr:row>9</xdr:row>
      <xdr:rowOff>98156</xdr:rowOff>
    </xdr:from>
    <xdr:to>
      <xdr:col>7</xdr:col>
      <xdr:colOff>176729</xdr:colOff>
      <xdr:row>13</xdr:row>
      <xdr:rowOff>98156</xdr:rowOff>
    </xdr:to>
    <xdr:graphicFrame macro="">
      <xdr:nvGraphicFramePr>
        <xdr:cNvPr id="27" name="Chart 26">
          <a:extLst>
            <a:ext uri="{FF2B5EF4-FFF2-40B4-BE49-F238E27FC236}">
              <a16:creationId xmlns:a16="http://schemas.microsoft.com/office/drawing/2014/main" id="{A8BF6348-A0C0-4449-8664-53E89D8BE0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199188</xdr:colOff>
      <xdr:row>10</xdr:row>
      <xdr:rowOff>148756</xdr:rowOff>
    </xdr:from>
    <xdr:to>
      <xdr:col>7</xdr:col>
      <xdr:colOff>47590</xdr:colOff>
      <xdr:row>12</xdr:row>
      <xdr:rowOff>47556</xdr:rowOff>
    </xdr:to>
    <xdr:sp macro="" textlink="Processing!E8">
      <xdr:nvSpPr>
        <xdr:cNvPr id="28" name="TextBox 24">
          <a:extLst>
            <a:ext uri="{FF2B5EF4-FFF2-40B4-BE49-F238E27FC236}">
              <a16:creationId xmlns:a16="http://schemas.microsoft.com/office/drawing/2014/main" id="{F2FCC178-9C9E-4073-8147-1A753D2E52FE}"/>
            </a:ext>
          </a:extLst>
        </xdr:cNvPr>
        <xdr:cNvSpPr txBox="1"/>
      </xdr:nvSpPr>
      <xdr:spPr>
        <a:xfrm>
          <a:off x="3856788" y="1977556"/>
          <a:ext cx="458002"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fld id="{A1B34451-B5B3-4467-AFB8-D3FBD262112F}" type="TxLink">
            <a:rPr lang="en-US" sz="1100" b="0" i="0" u="none" strike="noStrike">
              <a:solidFill>
                <a:srgbClr val="BFDBFF"/>
              </a:solidFill>
              <a:latin typeface="Aptos Narrow"/>
            </a:rPr>
            <a:pPr algn="ctr"/>
            <a:t>18%</a:t>
          </a:fld>
          <a:endParaRPr lang="ru-RU" sz="1100" b="0">
            <a:solidFill>
              <a:srgbClr val="BFDBFF"/>
            </a:solidFill>
          </a:endParaRPr>
        </a:p>
      </xdr:txBody>
    </xdr:sp>
    <xdr:clientData/>
  </xdr:twoCellAnchor>
  <xdr:twoCellAnchor>
    <xdr:from>
      <xdr:col>4</xdr:col>
      <xdr:colOff>443303</xdr:colOff>
      <xdr:row>10</xdr:row>
      <xdr:rowOff>148318</xdr:rowOff>
    </xdr:from>
    <xdr:to>
      <xdr:col>6</xdr:col>
      <xdr:colOff>135528</xdr:colOff>
      <xdr:row>12</xdr:row>
      <xdr:rowOff>47118</xdr:rowOff>
    </xdr:to>
    <xdr:sp macro="" textlink="Processing!D8">
      <xdr:nvSpPr>
        <xdr:cNvPr id="29" name="TextBox 21">
          <a:extLst>
            <a:ext uri="{FF2B5EF4-FFF2-40B4-BE49-F238E27FC236}">
              <a16:creationId xmlns:a16="http://schemas.microsoft.com/office/drawing/2014/main" id="{65B318A0-66E4-4BC9-9CFE-05C50CA155E3}"/>
            </a:ext>
          </a:extLst>
        </xdr:cNvPr>
        <xdr:cNvSpPr txBox="1"/>
      </xdr:nvSpPr>
      <xdr:spPr>
        <a:xfrm>
          <a:off x="2881703" y="1977118"/>
          <a:ext cx="911425" cy="264560"/>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C98D99B6-61F2-4F2E-9340-124C2D7BEA0E}" type="TxLink">
            <a:rPr lang="en-US" sz="1100" b="0" i="0" u="none" strike="noStrike">
              <a:solidFill>
                <a:srgbClr val="BFDBFF"/>
              </a:solidFill>
              <a:latin typeface="Aptos Narrow"/>
            </a:rPr>
            <a:pPr algn="r"/>
            <a:t>Budget Load</a:t>
          </a:fld>
          <a:endParaRPr lang="ru-RU" sz="1000" b="1">
            <a:solidFill>
              <a:srgbClr val="BFDBFF"/>
            </a:solidFill>
          </a:endParaRPr>
        </a:p>
      </xdr:txBody>
    </xdr:sp>
    <xdr:clientData/>
  </xdr:twoCellAnchor>
  <xdr:twoCellAnchor>
    <xdr:from>
      <xdr:col>4</xdr:col>
      <xdr:colOff>254908</xdr:colOff>
      <xdr:row>16</xdr:row>
      <xdr:rowOff>149512</xdr:rowOff>
    </xdr:from>
    <xdr:to>
      <xdr:col>5</xdr:col>
      <xdr:colOff>386988</xdr:colOff>
      <xdr:row>18</xdr:row>
      <xdr:rowOff>10870</xdr:rowOff>
    </xdr:to>
    <xdr:sp macro="" textlink="Processing!H14">
      <xdr:nvSpPr>
        <xdr:cNvPr id="30" name="TextBox 23">
          <a:extLst>
            <a:ext uri="{FF2B5EF4-FFF2-40B4-BE49-F238E27FC236}">
              <a16:creationId xmlns:a16="http://schemas.microsoft.com/office/drawing/2014/main" id="{B61CE8A1-EE29-4D7D-B3BD-6C219C97A215}"/>
            </a:ext>
          </a:extLst>
        </xdr:cNvPr>
        <xdr:cNvSpPr txBox="1"/>
      </xdr:nvSpPr>
      <xdr:spPr>
        <a:xfrm>
          <a:off x="2693308" y="3075592"/>
          <a:ext cx="741680" cy="227118"/>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1048B030-D77C-4E90-B246-C580D1DB5BFB}" type="TxLink">
            <a:rPr lang="en-US" sz="1000" b="1" i="0" u="none" strike="noStrike" kern="1200">
              <a:solidFill>
                <a:srgbClr val="66FFFF"/>
              </a:solidFill>
              <a:latin typeface="+mn-lt"/>
              <a:ea typeface="+mn-ea"/>
              <a:cs typeface="+mn-cs"/>
            </a:rPr>
            <a:pPr marL="0" indent="0" algn="l" defTabSz="914400" rtl="0" eaLnBrk="1" latinLnBrk="0" hangingPunct="1"/>
            <a:t>+$1.6k</a:t>
          </a:fld>
          <a:endParaRPr lang="ru-RU" sz="1000" b="1" kern="1200">
            <a:solidFill>
              <a:srgbClr val="66FFFF"/>
            </a:solidFill>
            <a:latin typeface="+mn-lt"/>
            <a:ea typeface="+mn-ea"/>
            <a:cs typeface="+mn-cs"/>
          </a:endParaRPr>
        </a:p>
      </xdr:txBody>
    </xdr:sp>
    <xdr:clientData/>
  </xdr:twoCellAnchor>
  <xdr:twoCellAnchor>
    <xdr:from>
      <xdr:col>3</xdr:col>
      <xdr:colOff>283029</xdr:colOff>
      <xdr:row>21</xdr:row>
      <xdr:rowOff>171685</xdr:rowOff>
    </xdr:from>
    <xdr:to>
      <xdr:col>7</xdr:col>
      <xdr:colOff>74023</xdr:colOff>
      <xdr:row>29</xdr:row>
      <xdr:rowOff>74298</xdr:rowOff>
    </xdr:to>
    <xdr:graphicFrame macro="">
      <xdr:nvGraphicFramePr>
        <xdr:cNvPr id="31" name="Chart 30">
          <a:extLst>
            <a:ext uri="{FF2B5EF4-FFF2-40B4-BE49-F238E27FC236}">
              <a16:creationId xmlns:a16="http://schemas.microsoft.com/office/drawing/2014/main" id="{9846A2DC-E466-46B7-8D4C-F93E2E92F8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69668</xdr:colOff>
      <xdr:row>22</xdr:row>
      <xdr:rowOff>115094</xdr:rowOff>
    </xdr:from>
    <xdr:to>
      <xdr:col>3</xdr:col>
      <xdr:colOff>261257</xdr:colOff>
      <xdr:row>23</xdr:row>
      <xdr:rowOff>123059</xdr:rowOff>
    </xdr:to>
    <xdr:grpSp>
      <xdr:nvGrpSpPr>
        <xdr:cNvPr id="32" name="Group 31">
          <a:extLst>
            <a:ext uri="{FF2B5EF4-FFF2-40B4-BE49-F238E27FC236}">
              <a16:creationId xmlns:a16="http://schemas.microsoft.com/office/drawing/2014/main" id="{2DA29406-A99C-42C5-AE85-A19F03488D62}"/>
            </a:ext>
          </a:extLst>
        </xdr:cNvPr>
        <xdr:cNvGrpSpPr/>
      </xdr:nvGrpSpPr>
      <xdr:grpSpPr>
        <a:xfrm>
          <a:off x="1841318" y="4306094"/>
          <a:ext cx="191589" cy="198465"/>
          <a:chOff x="4153988" y="9300754"/>
          <a:chExt cx="191589" cy="191589"/>
        </a:xfrm>
      </xdr:grpSpPr>
      <xdr:sp macro="" textlink="">
        <xdr:nvSpPr>
          <xdr:cNvPr id="33" name="Rectangle: Rounded Corners 32">
            <a:extLst>
              <a:ext uri="{FF2B5EF4-FFF2-40B4-BE49-F238E27FC236}">
                <a16:creationId xmlns:a16="http://schemas.microsoft.com/office/drawing/2014/main" id="{92D45639-63F4-140B-12C8-30EAB7D019A9}"/>
              </a:ext>
            </a:extLst>
          </xdr:cNvPr>
          <xdr:cNvSpPr/>
        </xdr:nvSpPr>
        <xdr:spPr>
          <a:xfrm>
            <a:off x="4153988" y="9300754"/>
            <a:ext cx="191589" cy="191589"/>
          </a:xfrm>
          <a:prstGeom prst="roundRect">
            <a:avLst>
              <a:gd name="adj" fmla="val 34849"/>
            </a:avLst>
          </a:prstGeom>
          <a:gradFill>
            <a:gsLst>
              <a:gs pos="0">
                <a:srgbClr val="44A3EA"/>
              </a:gs>
              <a:gs pos="90000">
                <a:srgbClr val="2781D3"/>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4" name="Graphic 33" descr="House with solid fill">
            <a:extLst>
              <a:ext uri="{FF2B5EF4-FFF2-40B4-BE49-F238E27FC236}">
                <a16:creationId xmlns:a16="http://schemas.microsoft.com/office/drawing/2014/main" id="{9DFF3434-1889-FE13-B0EC-01A6B35A022F}"/>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175760" y="9322526"/>
            <a:ext cx="137160" cy="137160"/>
          </a:xfrm>
          <a:prstGeom prst="rect">
            <a:avLst/>
          </a:prstGeom>
        </xdr:spPr>
      </xdr:pic>
    </xdr:grpSp>
    <xdr:clientData/>
  </xdr:twoCellAnchor>
  <xdr:twoCellAnchor>
    <xdr:from>
      <xdr:col>3</xdr:col>
      <xdr:colOff>69668</xdr:colOff>
      <xdr:row>24</xdr:row>
      <xdr:rowOff>13458</xdr:rowOff>
    </xdr:from>
    <xdr:to>
      <xdr:col>3</xdr:col>
      <xdr:colOff>261257</xdr:colOff>
      <xdr:row>25</xdr:row>
      <xdr:rowOff>21424</xdr:rowOff>
    </xdr:to>
    <xdr:grpSp>
      <xdr:nvGrpSpPr>
        <xdr:cNvPr id="35" name="Group 34">
          <a:extLst>
            <a:ext uri="{FF2B5EF4-FFF2-40B4-BE49-F238E27FC236}">
              <a16:creationId xmlns:a16="http://schemas.microsoft.com/office/drawing/2014/main" id="{D2508327-C731-46F1-AF22-778D9A0235DF}"/>
            </a:ext>
          </a:extLst>
        </xdr:cNvPr>
        <xdr:cNvGrpSpPr/>
      </xdr:nvGrpSpPr>
      <xdr:grpSpPr>
        <a:xfrm>
          <a:off x="1841318" y="4585458"/>
          <a:ext cx="191589" cy="198466"/>
          <a:chOff x="4153988" y="9566365"/>
          <a:chExt cx="191589" cy="191589"/>
        </a:xfrm>
      </xdr:grpSpPr>
      <xdr:sp macro="" textlink="">
        <xdr:nvSpPr>
          <xdr:cNvPr id="36" name="Rectangle: Rounded Corners 35">
            <a:extLst>
              <a:ext uri="{FF2B5EF4-FFF2-40B4-BE49-F238E27FC236}">
                <a16:creationId xmlns:a16="http://schemas.microsoft.com/office/drawing/2014/main" id="{3ADF2AC9-F604-6A4B-AFE6-FBB6877B602C}"/>
              </a:ext>
            </a:extLst>
          </xdr:cNvPr>
          <xdr:cNvSpPr/>
        </xdr:nvSpPr>
        <xdr:spPr>
          <a:xfrm>
            <a:off x="4153988" y="9566365"/>
            <a:ext cx="191589" cy="191589"/>
          </a:xfrm>
          <a:prstGeom prst="roundRect">
            <a:avLst>
              <a:gd name="adj" fmla="val 34849"/>
            </a:avLst>
          </a:prstGeom>
          <a:gradFill>
            <a:gsLst>
              <a:gs pos="0">
                <a:srgbClr val="004679"/>
              </a:gs>
              <a:gs pos="100000">
                <a:srgbClr val="181C3B"/>
              </a:gs>
            </a:gsLst>
            <a:path path="circle">
              <a:fillToRect l="50000" t="-80000" r="50000" b="180000"/>
            </a:path>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37" name="Graphic 36" descr="Tropical scene with solid fill">
            <a:extLst>
              <a:ext uri="{FF2B5EF4-FFF2-40B4-BE49-F238E27FC236}">
                <a16:creationId xmlns:a16="http://schemas.microsoft.com/office/drawing/2014/main" id="{ED4098EE-C184-5679-9B5E-23E1D8376300}"/>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186422" y="9603153"/>
            <a:ext cx="118872" cy="118872"/>
          </a:xfrm>
          <a:prstGeom prst="rect">
            <a:avLst/>
          </a:prstGeom>
        </xdr:spPr>
      </xdr:pic>
    </xdr:grpSp>
    <xdr:clientData/>
  </xdr:twoCellAnchor>
  <xdr:twoCellAnchor>
    <xdr:from>
      <xdr:col>3</xdr:col>
      <xdr:colOff>69668</xdr:colOff>
      <xdr:row>25</xdr:row>
      <xdr:rowOff>112863</xdr:rowOff>
    </xdr:from>
    <xdr:to>
      <xdr:col>3</xdr:col>
      <xdr:colOff>261257</xdr:colOff>
      <xdr:row>26</xdr:row>
      <xdr:rowOff>120828</xdr:rowOff>
    </xdr:to>
    <xdr:grpSp>
      <xdr:nvGrpSpPr>
        <xdr:cNvPr id="38" name="Group 37">
          <a:extLst>
            <a:ext uri="{FF2B5EF4-FFF2-40B4-BE49-F238E27FC236}">
              <a16:creationId xmlns:a16="http://schemas.microsoft.com/office/drawing/2014/main" id="{A8CB20DB-3BAB-437F-B3BC-57A143B45D1C}"/>
            </a:ext>
          </a:extLst>
        </xdr:cNvPr>
        <xdr:cNvGrpSpPr/>
      </xdr:nvGrpSpPr>
      <xdr:grpSpPr>
        <a:xfrm>
          <a:off x="1841318" y="4875363"/>
          <a:ext cx="191589" cy="198465"/>
          <a:chOff x="4153988" y="9849393"/>
          <a:chExt cx="191589" cy="191589"/>
        </a:xfrm>
      </xdr:grpSpPr>
      <xdr:sp macro="" textlink="">
        <xdr:nvSpPr>
          <xdr:cNvPr id="39" name="Rectangle: Rounded Corners 38">
            <a:extLst>
              <a:ext uri="{FF2B5EF4-FFF2-40B4-BE49-F238E27FC236}">
                <a16:creationId xmlns:a16="http://schemas.microsoft.com/office/drawing/2014/main" id="{0D05DCF0-D14A-4D45-CA4F-563D282295EF}"/>
              </a:ext>
            </a:extLst>
          </xdr:cNvPr>
          <xdr:cNvSpPr/>
        </xdr:nvSpPr>
        <xdr:spPr>
          <a:xfrm>
            <a:off x="4153988" y="9849393"/>
            <a:ext cx="191589" cy="191589"/>
          </a:xfrm>
          <a:prstGeom prst="roundRect">
            <a:avLst>
              <a:gd name="adj" fmla="val 34849"/>
            </a:avLst>
          </a:prstGeom>
          <a:gradFill>
            <a:gsLst>
              <a:gs pos="0">
                <a:srgbClr val="01EFFA"/>
              </a:gs>
              <a:gs pos="91000">
                <a:srgbClr val="0099CC"/>
              </a:gs>
            </a:gsLst>
            <a:lin ang="5400000" scaled="1"/>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pic>
        <xdr:nvPicPr>
          <xdr:cNvPr id="40" name="Graphic 39" descr="Convertible with solid fill">
            <a:extLst>
              <a:ext uri="{FF2B5EF4-FFF2-40B4-BE49-F238E27FC236}">
                <a16:creationId xmlns:a16="http://schemas.microsoft.com/office/drawing/2014/main" id="{42CFA020-AD16-9E1D-F411-E11179BD5C52}"/>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4180115" y="9879874"/>
            <a:ext cx="137160" cy="137160"/>
          </a:xfrm>
          <a:prstGeom prst="rect">
            <a:avLst/>
          </a:prstGeom>
        </xdr:spPr>
      </xdr:pic>
    </xdr:grpSp>
    <xdr:clientData/>
  </xdr:twoCellAnchor>
  <xdr:twoCellAnchor>
    <xdr:from>
      <xdr:col>3</xdr:col>
      <xdr:colOff>69668</xdr:colOff>
      <xdr:row>27</xdr:row>
      <xdr:rowOff>32999</xdr:rowOff>
    </xdr:from>
    <xdr:to>
      <xdr:col>3</xdr:col>
      <xdr:colOff>261257</xdr:colOff>
      <xdr:row>28</xdr:row>
      <xdr:rowOff>40964</xdr:rowOff>
    </xdr:to>
    <xdr:grpSp>
      <xdr:nvGrpSpPr>
        <xdr:cNvPr id="41" name="Group 40">
          <a:extLst>
            <a:ext uri="{FF2B5EF4-FFF2-40B4-BE49-F238E27FC236}">
              <a16:creationId xmlns:a16="http://schemas.microsoft.com/office/drawing/2014/main" id="{F26D2E4A-284C-403A-9CF2-A883AFBAF56E}"/>
            </a:ext>
          </a:extLst>
        </xdr:cNvPr>
        <xdr:cNvGrpSpPr/>
      </xdr:nvGrpSpPr>
      <xdr:grpSpPr>
        <a:xfrm>
          <a:off x="1841318" y="5176499"/>
          <a:ext cx="191589" cy="198465"/>
          <a:chOff x="4153988" y="10136776"/>
          <a:chExt cx="191589" cy="191589"/>
        </a:xfrm>
      </xdr:grpSpPr>
      <xdr:sp macro="" textlink="">
        <xdr:nvSpPr>
          <xdr:cNvPr id="42" name="Rectangle: Rounded Corners 41">
            <a:extLst>
              <a:ext uri="{FF2B5EF4-FFF2-40B4-BE49-F238E27FC236}">
                <a16:creationId xmlns:a16="http://schemas.microsoft.com/office/drawing/2014/main" id="{DE92CEEB-7BD7-51D0-3799-BE027D79332F}"/>
              </a:ext>
            </a:extLst>
          </xdr:cNvPr>
          <xdr:cNvSpPr/>
        </xdr:nvSpPr>
        <xdr:spPr>
          <a:xfrm>
            <a:off x="4153988" y="10136776"/>
            <a:ext cx="191589" cy="191589"/>
          </a:xfrm>
          <a:prstGeom prst="roundRect">
            <a:avLst>
              <a:gd name="adj" fmla="val 34849"/>
            </a:avLst>
          </a:prstGeom>
          <a:gradFill>
            <a:gsLst>
              <a:gs pos="0">
                <a:srgbClr val="212743"/>
              </a:gs>
              <a:gs pos="100000">
                <a:srgbClr val="202644"/>
              </a:gs>
            </a:gsLst>
            <a:lin ang="5400000" scaled="0"/>
          </a:gradFill>
          <a:ln w="95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43" name="Star: 5 Points 42">
            <a:extLst>
              <a:ext uri="{FF2B5EF4-FFF2-40B4-BE49-F238E27FC236}">
                <a16:creationId xmlns:a16="http://schemas.microsoft.com/office/drawing/2014/main" id="{AFFCC81F-13A9-851F-D961-5EC807815923}"/>
              </a:ext>
            </a:extLst>
          </xdr:cNvPr>
          <xdr:cNvSpPr/>
        </xdr:nvSpPr>
        <xdr:spPr>
          <a:xfrm>
            <a:off x="4193177" y="10171611"/>
            <a:ext cx="113211" cy="113211"/>
          </a:xfrm>
          <a:prstGeom prst="star5">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pSp>
    <xdr:clientData/>
  </xdr:twoCellAnchor>
  <xdr:twoCellAnchor>
    <xdr:from>
      <xdr:col>3</xdr:col>
      <xdr:colOff>7620</xdr:colOff>
      <xdr:row>19</xdr:row>
      <xdr:rowOff>7620</xdr:rowOff>
    </xdr:from>
    <xdr:to>
      <xdr:col>4</xdr:col>
      <xdr:colOff>7620</xdr:colOff>
      <xdr:row>20</xdr:row>
      <xdr:rowOff>135493</xdr:rowOff>
    </xdr:to>
    <xdr:sp macro="" textlink="">
      <xdr:nvSpPr>
        <xdr:cNvPr id="44" name="TextBox 24">
          <a:extLst>
            <a:ext uri="{FF2B5EF4-FFF2-40B4-BE49-F238E27FC236}">
              <a16:creationId xmlns:a16="http://schemas.microsoft.com/office/drawing/2014/main" id="{505EB637-2089-46B0-B375-EC0A202C60CC}"/>
            </a:ext>
          </a:extLst>
        </xdr:cNvPr>
        <xdr:cNvSpPr txBox="1"/>
      </xdr:nvSpPr>
      <xdr:spPr>
        <a:xfrm>
          <a:off x="1836420" y="3482340"/>
          <a:ext cx="609600" cy="310753"/>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400" b="1">
              <a:solidFill>
                <a:srgbClr val="212743"/>
              </a:solidFill>
            </a:rPr>
            <a:t>Goals</a:t>
          </a:r>
          <a:endParaRPr lang="ru-RU" sz="1000" b="1">
            <a:solidFill>
              <a:srgbClr val="212743"/>
            </a:solidFill>
          </a:endParaRPr>
        </a:p>
      </xdr:txBody>
    </xdr:sp>
    <xdr:clientData/>
  </xdr:twoCellAnchor>
  <xdr:twoCellAnchor>
    <xdr:from>
      <xdr:col>3</xdr:col>
      <xdr:colOff>83820</xdr:colOff>
      <xdr:row>20</xdr:row>
      <xdr:rowOff>155771</xdr:rowOff>
    </xdr:from>
    <xdr:to>
      <xdr:col>7</xdr:col>
      <xdr:colOff>22860</xdr:colOff>
      <xdr:row>21</xdr:row>
      <xdr:rowOff>63587</xdr:rowOff>
    </xdr:to>
    <xdr:sp macro="" textlink="">
      <xdr:nvSpPr>
        <xdr:cNvPr id="45" name="Rectangle: Rounded Corners 44">
          <a:extLst>
            <a:ext uri="{FF2B5EF4-FFF2-40B4-BE49-F238E27FC236}">
              <a16:creationId xmlns:a16="http://schemas.microsoft.com/office/drawing/2014/main" id="{4618D1F3-3C0C-4335-965A-1120A3B9ECAB}"/>
            </a:ext>
          </a:extLst>
        </xdr:cNvPr>
        <xdr:cNvSpPr/>
      </xdr:nvSpPr>
      <xdr:spPr>
        <a:xfrm>
          <a:off x="1912620" y="3813371"/>
          <a:ext cx="2377440" cy="90696"/>
        </a:xfrm>
        <a:prstGeom prst="roundRect">
          <a:avLst>
            <a:gd name="adj" fmla="val 50000"/>
          </a:avLst>
        </a:prstGeom>
        <a:solidFill>
          <a:srgbClr val="DDE6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xdr:col>
      <xdr:colOff>510540</xdr:colOff>
      <xdr:row>20</xdr:row>
      <xdr:rowOff>16396</xdr:rowOff>
    </xdr:from>
    <xdr:to>
      <xdr:col>7</xdr:col>
      <xdr:colOff>43315</xdr:colOff>
      <xdr:row>22</xdr:row>
      <xdr:rowOff>14909</xdr:rowOff>
    </xdr:to>
    <xdr:graphicFrame macro="">
      <xdr:nvGraphicFramePr>
        <xdr:cNvPr id="46" name="Chart 45">
          <a:extLst>
            <a:ext uri="{FF2B5EF4-FFF2-40B4-BE49-F238E27FC236}">
              <a16:creationId xmlns:a16="http://schemas.microsoft.com/office/drawing/2014/main" id="{847F69F5-2FB7-412D-A1A7-96C86119E2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518160</xdr:colOff>
      <xdr:row>19</xdr:row>
      <xdr:rowOff>7620</xdr:rowOff>
    </xdr:from>
    <xdr:to>
      <xdr:col>6</xdr:col>
      <xdr:colOff>254000</xdr:colOff>
      <xdr:row>20</xdr:row>
      <xdr:rowOff>135493</xdr:rowOff>
    </xdr:to>
    <xdr:sp macro="" textlink="Processing!I6">
      <xdr:nvSpPr>
        <xdr:cNvPr id="47" name="TextBox 24">
          <a:extLst>
            <a:ext uri="{FF2B5EF4-FFF2-40B4-BE49-F238E27FC236}">
              <a16:creationId xmlns:a16="http://schemas.microsoft.com/office/drawing/2014/main" id="{036F0F1C-1D73-4D46-B644-C1C4F1DEF70D}"/>
            </a:ext>
          </a:extLst>
        </xdr:cNvPr>
        <xdr:cNvSpPr txBox="1"/>
      </xdr:nvSpPr>
      <xdr:spPr>
        <a:xfrm>
          <a:off x="2346960" y="3482340"/>
          <a:ext cx="1564640" cy="310753"/>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4C10F0C1-3F5D-420E-BC8D-FF49EFCF1F6F}" type="TxLink">
            <a:rPr lang="en-US" sz="1400" b="1" i="0" u="none" strike="noStrike">
              <a:solidFill>
                <a:srgbClr val="000000"/>
              </a:solidFill>
              <a:latin typeface="Aptos Narrow"/>
            </a:rPr>
            <a:pPr/>
            <a:t>$13 441 / $12 500</a:t>
          </a:fld>
          <a:endParaRPr lang="ru-RU" sz="1100" b="1">
            <a:solidFill>
              <a:srgbClr val="212743"/>
            </a:solidFill>
          </a:endParaRPr>
        </a:p>
      </xdr:txBody>
    </xdr:sp>
    <xdr:clientData/>
  </xdr:twoCellAnchor>
  <xdr:twoCellAnchor>
    <xdr:from>
      <xdr:col>6</xdr:col>
      <xdr:colOff>91440</xdr:colOff>
      <xdr:row>19</xdr:row>
      <xdr:rowOff>7620</xdr:rowOff>
    </xdr:from>
    <xdr:to>
      <xdr:col>7</xdr:col>
      <xdr:colOff>91440</xdr:colOff>
      <xdr:row>20</xdr:row>
      <xdr:rowOff>135493</xdr:rowOff>
    </xdr:to>
    <xdr:sp macro="" textlink="Processing!E6">
      <xdr:nvSpPr>
        <xdr:cNvPr id="48" name="TextBox 24">
          <a:extLst>
            <a:ext uri="{FF2B5EF4-FFF2-40B4-BE49-F238E27FC236}">
              <a16:creationId xmlns:a16="http://schemas.microsoft.com/office/drawing/2014/main" id="{2A98282D-CD48-4A62-B9CF-DAE9337D161F}"/>
            </a:ext>
          </a:extLst>
        </xdr:cNvPr>
        <xdr:cNvSpPr txBox="1"/>
      </xdr:nvSpPr>
      <xdr:spPr>
        <a:xfrm>
          <a:off x="3749040" y="3482340"/>
          <a:ext cx="609600" cy="310753"/>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B4B89E4F-5248-4A98-9423-700A7813FCAE}" type="TxLink">
            <a:rPr lang="en-US" sz="1400" b="1" i="0" u="none" strike="noStrike">
              <a:solidFill>
                <a:srgbClr val="000000"/>
              </a:solidFill>
              <a:latin typeface="Aptos Narrow"/>
            </a:rPr>
            <a:pPr algn="r"/>
            <a:t>109%</a:t>
          </a:fld>
          <a:endParaRPr lang="ru-RU" sz="1100" b="1">
            <a:solidFill>
              <a:srgbClr val="212743"/>
            </a:solidFill>
          </a:endParaRPr>
        </a:p>
      </xdr:txBody>
    </xdr:sp>
    <xdr:clientData/>
  </xdr:twoCellAnchor>
  <xdr:twoCellAnchor>
    <xdr:from>
      <xdr:col>4</xdr:col>
      <xdr:colOff>76200</xdr:colOff>
      <xdr:row>22</xdr:row>
      <xdr:rowOff>5694</xdr:rowOff>
    </xdr:from>
    <xdr:to>
      <xdr:col>6</xdr:col>
      <xdr:colOff>175260</xdr:colOff>
      <xdr:row>23</xdr:row>
      <xdr:rowOff>86630</xdr:rowOff>
    </xdr:to>
    <xdr:sp macro="" textlink="Processing!I2">
      <xdr:nvSpPr>
        <xdr:cNvPr id="49" name="TextBox 24">
          <a:extLst>
            <a:ext uri="{FF2B5EF4-FFF2-40B4-BE49-F238E27FC236}">
              <a16:creationId xmlns:a16="http://schemas.microsoft.com/office/drawing/2014/main" id="{6BE5EF63-A5AC-4B07-921A-A2B4C8DD584A}"/>
            </a:ext>
          </a:extLst>
        </xdr:cNvPr>
        <xdr:cNvSpPr txBox="1"/>
      </xdr:nvSpPr>
      <xdr:spPr>
        <a:xfrm>
          <a:off x="2514600" y="4029054"/>
          <a:ext cx="1318260" cy="263816"/>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fld id="{D1F7E3E8-CF91-4FF1-900C-1949152EBB92}" type="TxLink">
            <a:rPr lang="en-US" sz="1100" b="0" i="0" u="none" strike="noStrike">
              <a:solidFill>
                <a:srgbClr val="747FA4"/>
              </a:solidFill>
              <a:latin typeface="Aptos Narrow"/>
            </a:rPr>
            <a:pPr/>
            <a:t>$3 958 / $3 500</a:t>
          </a:fld>
          <a:endParaRPr lang="ru-RU" sz="1100" b="1">
            <a:solidFill>
              <a:srgbClr val="747FA4"/>
            </a:solidFill>
          </a:endParaRPr>
        </a:p>
      </xdr:txBody>
    </xdr:sp>
    <xdr:clientData/>
  </xdr:twoCellAnchor>
  <xdr:twoCellAnchor>
    <xdr:from>
      <xdr:col>6</xdr:col>
      <xdr:colOff>53340</xdr:colOff>
      <xdr:row>22</xdr:row>
      <xdr:rowOff>5694</xdr:rowOff>
    </xdr:from>
    <xdr:to>
      <xdr:col>7</xdr:col>
      <xdr:colOff>53340</xdr:colOff>
      <xdr:row>23</xdr:row>
      <xdr:rowOff>86630</xdr:rowOff>
    </xdr:to>
    <xdr:sp macro="" textlink="Processing!E2">
      <xdr:nvSpPr>
        <xdr:cNvPr id="50" name="TextBox 24">
          <a:extLst>
            <a:ext uri="{FF2B5EF4-FFF2-40B4-BE49-F238E27FC236}">
              <a16:creationId xmlns:a16="http://schemas.microsoft.com/office/drawing/2014/main" id="{05F7F74D-48C2-45F3-9B6C-4A4BBB590D72}"/>
            </a:ext>
          </a:extLst>
        </xdr:cNvPr>
        <xdr:cNvSpPr txBox="1"/>
      </xdr:nvSpPr>
      <xdr:spPr>
        <a:xfrm>
          <a:off x="3710940" y="4029054"/>
          <a:ext cx="609600" cy="26381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fld id="{2E8F1427-D4C9-414A-9857-F8D7D4C19714}" type="TxLink">
            <a:rPr lang="en-US" sz="1100" b="0" i="0" u="none" strike="noStrike">
              <a:solidFill>
                <a:srgbClr val="747FA4"/>
              </a:solidFill>
              <a:latin typeface="Aptos Narrow"/>
            </a:rPr>
            <a:pPr algn="r"/>
            <a:t>113%</a:t>
          </a:fld>
          <a:endParaRPr lang="ru-RU" sz="1100" b="0">
            <a:solidFill>
              <a:srgbClr val="747FA4"/>
            </a:solidFill>
          </a:endParaRPr>
        </a:p>
      </xdr:txBody>
    </xdr:sp>
    <xdr:clientData/>
  </xdr:twoCellAnchor>
  <xdr:twoCellAnchor>
    <xdr:from>
      <xdr:col>4</xdr:col>
      <xdr:colOff>76200</xdr:colOff>
      <xdr:row>23</xdr:row>
      <xdr:rowOff>88770</xdr:rowOff>
    </xdr:from>
    <xdr:to>
      <xdr:col>6</xdr:col>
      <xdr:colOff>175260</xdr:colOff>
      <xdr:row>24</xdr:row>
      <xdr:rowOff>169707</xdr:rowOff>
    </xdr:to>
    <xdr:sp macro="" textlink="Processing!I3">
      <xdr:nvSpPr>
        <xdr:cNvPr id="51" name="TextBox 24">
          <a:extLst>
            <a:ext uri="{FF2B5EF4-FFF2-40B4-BE49-F238E27FC236}">
              <a16:creationId xmlns:a16="http://schemas.microsoft.com/office/drawing/2014/main" id="{F3AAF58F-97D5-4A5D-A4AA-C430CC2A3189}"/>
            </a:ext>
          </a:extLst>
        </xdr:cNvPr>
        <xdr:cNvSpPr txBox="1"/>
      </xdr:nvSpPr>
      <xdr:spPr>
        <a:xfrm>
          <a:off x="2514600" y="4295010"/>
          <a:ext cx="131826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FB95C1C-B5D0-492C-91D6-08BB610D80FD}" type="TxLink">
            <a:rPr lang="en-US" sz="1100" b="0" i="0" u="none" strike="noStrike" kern="1200">
              <a:solidFill>
                <a:srgbClr val="747FA4"/>
              </a:solidFill>
              <a:latin typeface="Aptos Narrow"/>
              <a:ea typeface="+mn-ea"/>
              <a:cs typeface="+mn-cs"/>
            </a:rPr>
            <a:pPr marL="0" indent="0" algn="l" defTabSz="914400" rtl="0" eaLnBrk="1" latinLnBrk="0" hangingPunct="1"/>
            <a:t>$3 905 / $4 000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23</xdr:row>
      <xdr:rowOff>88770</xdr:rowOff>
    </xdr:from>
    <xdr:to>
      <xdr:col>7</xdr:col>
      <xdr:colOff>53340</xdr:colOff>
      <xdr:row>24</xdr:row>
      <xdr:rowOff>169707</xdr:rowOff>
    </xdr:to>
    <xdr:sp macro="" textlink="Processing!E3">
      <xdr:nvSpPr>
        <xdr:cNvPr id="52" name="TextBox 24">
          <a:extLst>
            <a:ext uri="{FF2B5EF4-FFF2-40B4-BE49-F238E27FC236}">
              <a16:creationId xmlns:a16="http://schemas.microsoft.com/office/drawing/2014/main" id="{7B60DE97-2378-4623-8D46-C876A85445DF}"/>
            </a:ext>
          </a:extLst>
        </xdr:cNvPr>
        <xdr:cNvSpPr txBox="1"/>
      </xdr:nvSpPr>
      <xdr:spPr>
        <a:xfrm>
          <a:off x="3710940" y="4295010"/>
          <a:ext cx="60960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73F6BEAA-DB82-42AA-AA13-5881AB3B9D2C}" type="TxLink">
            <a:rPr lang="en-US" sz="1100" b="0" i="0" u="none" strike="noStrike" kern="1200">
              <a:solidFill>
                <a:srgbClr val="747FA4"/>
              </a:solidFill>
              <a:latin typeface="Aptos Narrow"/>
              <a:ea typeface="+mn-ea"/>
              <a:cs typeface="+mn-cs"/>
            </a:rPr>
            <a:pPr marL="0" indent="0" algn="r" defTabSz="914400" rtl="0" eaLnBrk="1" latinLnBrk="0" hangingPunct="1"/>
            <a:t>98%</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24</xdr:row>
      <xdr:rowOff>171847</xdr:rowOff>
    </xdr:from>
    <xdr:to>
      <xdr:col>6</xdr:col>
      <xdr:colOff>175260</xdr:colOff>
      <xdr:row>26</xdr:row>
      <xdr:rowOff>69160</xdr:rowOff>
    </xdr:to>
    <xdr:sp macro="" textlink="Processing!I4">
      <xdr:nvSpPr>
        <xdr:cNvPr id="53" name="TextBox 24">
          <a:extLst>
            <a:ext uri="{FF2B5EF4-FFF2-40B4-BE49-F238E27FC236}">
              <a16:creationId xmlns:a16="http://schemas.microsoft.com/office/drawing/2014/main" id="{2E7AB1FB-8EFE-4680-8249-47263F76C62C}"/>
            </a:ext>
          </a:extLst>
        </xdr:cNvPr>
        <xdr:cNvSpPr txBox="1"/>
      </xdr:nvSpPr>
      <xdr:spPr>
        <a:xfrm>
          <a:off x="2514600" y="4560967"/>
          <a:ext cx="1318260" cy="263073"/>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3CB52C3-BE9D-4DED-8DF5-C1585FE46FAC}" type="TxLink">
            <a:rPr lang="en-US" sz="1100" b="0" i="0" u="none" strike="noStrike" kern="1200">
              <a:solidFill>
                <a:srgbClr val="747FA4"/>
              </a:solidFill>
              <a:latin typeface="Aptos Narrow"/>
              <a:ea typeface="+mn-ea"/>
              <a:cs typeface="+mn-cs"/>
            </a:rPr>
            <a:pPr marL="0" indent="0" algn="l" defTabSz="914400" rtl="0" eaLnBrk="1" latinLnBrk="0" hangingPunct="1"/>
            <a:t>$3 179 / $3 000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24</xdr:row>
      <xdr:rowOff>171847</xdr:rowOff>
    </xdr:from>
    <xdr:to>
      <xdr:col>7</xdr:col>
      <xdr:colOff>53340</xdr:colOff>
      <xdr:row>26</xdr:row>
      <xdr:rowOff>69160</xdr:rowOff>
    </xdr:to>
    <xdr:sp macro="" textlink="Processing!E4">
      <xdr:nvSpPr>
        <xdr:cNvPr id="54" name="TextBox 24">
          <a:extLst>
            <a:ext uri="{FF2B5EF4-FFF2-40B4-BE49-F238E27FC236}">
              <a16:creationId xmlns:a16="http://schemas.microsoft.com/office/drawing/2014/main" id="{A2D5184F-AAEF-4C04-AB74-D3F13F65B284}"/>
            </a:ext>
          </a:extLst>
        </xdr:cNvPr>
        <xdr:cNvSpPr txBox="1"/>
      </xdr:nvSpPr>
      <xdr:spPr>
        <a:xfrm>
          <a:off x="3710940" y="4560967"/>
          <a:ext cx="609600" cy="263073"/>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FDEE92D6-F7A1-48F3-9851-C8A567273780}" type="TxLink">
            <a:rPr lang="en-US" sz="1100" b="0" i="0" u="none" strike="noStrike" kern="1200">
              <a:solidFill>
                <a:srgbClr val="747FA4"/>
              </a:solidFill>
              <a:latin typeface="Aptos Narrow"/>
              <a:ea typeface="+mn-ea"/>
              <a:cs typeface="+mn-cs"/>
            </a:rPr>
            <a:pPr marL="0" indent="0" algn="r" defTabSz="914400" rtl="0" eaLnBrk="1" latinLnBrk="0" hangingPunct="1"/>
            <a:t>106%</a:t>
          </a:fld>
          <a:endParaRPr lang="ru-RU" sz="1100" b="0" i="0" u="none" strike="noStrike" kern="1200">
            <a:solidFill>
              <a:srgbClr val="747FA4"/>
            </a:solidFill>
            <a:latin typeface="Aptos Narrow"/>
            <a:ea typeface="+mn-ea"/>
            <a:cs typeface="+mn-cs"/>
          </a:endParaRPr>
        </a:p>
      </xdr:txBody>
    </xdr:sp>
    <xdr:clientData/>
  </xdr:twoCellAnchor>
  <xdr:twoCellAnchor>
    <xdr:from>
      <xdr:col>4</xdr:col>
      <xdr:colOff>76200</xdr:colOff>
      <xdr:row>26</xdr:row>
      <xdr:rowOff>78920</xdr:rowOff>
    </xdr:from>
    <xdr:to>
      <xdr:col>6</xdr:col>
      <xdr:colOff>175260</xdr:colOff>
      <xdr:row>27</xdr:row>
      <xdr:rowOff>159857</xdr:rowOff>
    </xdr:to>
    <xdr:sp macro="" textlink="Processing!I5">
      <xdr:nvSpPr>
        <xdr:cNvPr id="55" name="TextBox 24">
          <a:extLst>
            <a:ext uri="{FF2B5EF4-FFF2-40B4-BE49-F238E27FC236}">
              <a16:creationId xmlns:a16="http://schemas.microsoft.com/office/drawing/2014/main" id="{1BBC23EE-FE98-4C03-A1E9-DD5799CF7282}"/>
            </a:ext>
          </a:extLst>
        </xdr:cNvPr>
        <xdr:cNvSpPr txBox="1"/>
      </xdr:nvSpPr>
      <xdr:spPr>
        <a:xfrm>
          <a:off x="2514600" y="4833800"/>
          <a:ext cx="131826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3E6F8FB-2AE7-4CE4-9E41-15CFB4159DE9}" type="TxLink">
            <a:rPr lang="en-US" sz="1100" b="0" i="0" u="none" strike="noStrike" kern="1200">
              <a:solidFill>
                <a:srgbClr val="747FA4"/>
              </a:solidFill>
              <a:latin typeface="Aptos Narrow"/>
              <a:ea typeface="+mn-ea"/>
              <a:cs typeface="+mn-cs"/>
            </a:rPr>
            <a:pPr marL="0" indent="0" algn="l" defTabSz="914400" rtl="0" eaLnBrk="1" latinLnBrk="0" hangingPunct="1"/>
            <a:t>$2 399 / $2 000</a:t>
          </a:fld>
          <a:endParaRPr lang="ru-RU" sz="1100" b="0" i="0" u="none" strike="noStrike" kern="1200">
            <a:solidFill>
              <a:srgbClr val="747FA4"/>
            </a:solidFill>
            <a:latin typeface="Aptos Narrow"/>
            <a:ea typeface="+mn-ea"/>
            <a:cs typeface="+mn-cs"/>
          </a:endParaRPr>
        </a:p>
      </xdr:txBody>
    </xdr:sp>
    <xdr:clientData/>
  </xdr:twoCellAnchor>
  <xdr:twoCellAnchor>
    <xdr:from>
      <xdr:col>6</xdr:col>
      <xdr:colOff>53340</xdr:colOff>
      <xdr:row>26</xdr:row>
      <xdr:rowOff>78920</xdr:rowOff>
    </xdr:from>
    <xdr:to>
      <xdr:col>7</xdr:col>
      <xdr:colOff>53340</xdr:colOff>
      <xdr:row>27</xdr:row>
      <xdr:rowOff>159857</xdr:rowOff>
    </xdr:to>
    <xdr:sp macro="" textlink="Processing!E5">
      <xdr:nvSpPr>
        <xdr:cNvPr id="56" name="TextBox 24">
          <a:extLst>
            <a:ext uri="{FF2B5EF4-FFF2-40B4-BE49-F238E27FC236}">
              <a16:creationId xmlns:a16="http://schemas.microsoft.com/office/drawing/2014/main" id="{7D8B161A-9AA6-4C02-A8AE-3CF27083DBCF}"/>
            </a:ext>
          </a:extLst>
        </xdr:cNvPr>
        <xdr:cNvSpPr txBox="1"/>
      </xdr:nvSpPr>
      <xdr:spPr>
        <a:xfrm>
          <a:off x="3710940" y="4833800"/>
          <a:ext cx="609600" cy="263817"/>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FF21445-4461-4550-BD29-367C03A06B31}" type="TxLink">
            <a:rPr lang="en-US" sz="1100" b="0" i="0" u="none" strike="noStrike" kern="1200">
              <a:solidFill>
                <a:srgbClr val="747FA4"/>
              </a:solidFill>
              <a:latin typeface="Aptos Narrow"/>
              <a:ea typeface="+mn-ea"/>
              <a:cs typeface="+mn-cs"/>
            </a:rPr>
            <a:pPr marL="0" indent="0" algn="r" defTabSz="914400" rtl="0" eaLnBrk="1" latinLnBrk="0" hangingPunct="1"/>
            <a:t>120%</a:t>
          </a:fld>
          <a:endParaRPr lang="ru-RU" sz="1100" b="0" i="0" u="none" strike="noStrike" kern="1200">
            <a:solidFill>
              <a:srgbClr val="747FA4"/>
            </a:solidFill>
            <a:latin typeface="Aptos Narrow"/>
            <a:ea typeface="+mn-ea"/>
            <a:cs typeface="+mn-cs"/>
          </a:endParaRPr>
        </a:p>
      </xdr:txBody>
    </xdr:sp>
    <xdr:clientData/>
  </xdr:twoCellAnchor>
  <xdr:twoCellAnchor editAs="oneCell">
    <xdr:from>
      <xdr:col>8</xdr:col>
      <xdr:colOff>476250</xdr:colOff>
      <xdr:row>29</xdr:row>
      <xdr:rowOff>152400</xdr:rowOff>
    </xdr:from>
    <xdr:to>
      <xdr:col>19</xdr:col>
      <xdr:colOff>262890</xdr:colOff>
      <xdr:row>32</xdr:row>
      <xdr:rowOff>6096</xdr:rowOff>
    </xdr:to>
    <mc:AlternateContent xmlns:mc="http://schemas.openxmlformats.org/markup-compatibility/2006" xmlns:a14="http://schemas.microsoft.com/office/drawing/2010/main">
      <mc:Choice Requires="a14">
        <xdr:graphicFrame macro="">
          <xdr:nvGraphicFramePr>
            <xdr:cNvPr id="61" name="Month 14">
              <a:extLst>
                <a:ext uri="{FF2B5EF4-FFF2-40B4-BE49-F238E27FC236}">
                  <a16:creationId xmlns:a16="http://schemas.microsoft.com/office/drawing/2014/main" id="{DD1BD490-2832-4224-BB8C-DB694B43A42E}"/>
                </a:ext>
              </a:extLst>
            </xdr:cNvPr>
            <xdr:cNvGraphicFramePr/>
          </xdr:nvGraphicFramePr>
          <xdr:xfrm>
            <a:off x="0" y="0"/>
            <a:ext cx="0" cy="0"/>
          </xdr:xfrm>
          <a:graphic>
            <a:graphicData uri="http://schemas.microsoft.com/office/drawing/2010/slicer">
              <sle:slicer xmlns:sle="http://schemas.microsoft.com/office/drawing/2010/slicer" name="Month 14"/>
            </a:graphicData>
          </a:graphic>
        </xdr:graphicFrame>
      </mc:Choice>
      <mc:Fallback xmlns="">
        <xdr:sp macro="" textlink="">
          <xdr:nvSpPr>
            <xdr:cNvPr id="0" name=""/>
            <xdr:cNvSpPr>
              <a:spLocks noTextEdit="1"/>
            </xdr:cNvSpPr>
          </xdr:nvSpPr>
          <xdr:spPr>
            <a:xfrm>
              <a:off x="5353050" y="5455920"/>
              <a:ext cx="6492240" cy="40233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527685</xdr:colOff>
      <xdr:row>32</xdr:row>
      <xdr:rowOff>87934</xdr:rowOff>
    </xdr:from>
    <xdr:to>
      <xdr:col>7</xdr:col>
      <xdr:colOff>32385</xdr:colOff>
      <xdr:row>39</xdr:row>
      <xdr:rowOff>87934</xdr:rowOff>
    </xdr:to>
    <xdr:graphicFrame macro="">
      <xdr:nvGraphicFramePr>
        <xdr:cNvPr id="65" name="Chart 64">
          <a:extLst>
            <a:ext uri="{FF2B5EF4-FFF2-40B4-BE49-F238E27FC236}">
              <a16:creationId xmlns:a16="http://schemas.microsoft.com/office/drawing/2014/main" id="{6221F726-0FB7-4F97-B448-D03D75D0EA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558165</xdr:colOff>
      <xdr:row>31</xdr:row>
      <xdr:rowOff>91440</xdr:rowOff>
    </xdr:from>
    <xdr:to>
      <xdr:col>5</xdr:col>
      <xdr:colOff>108585</xdr:colOff>
      <xdr:row>33</xdr:row>
      <xdr:rowOff>37176</xdr:rowOff>
    </xdr:to>
    <xdr:sp macro="" textlink="Processing!N26">
      <xdr:nvSpPr>
        <xdr:cNvPr id="66" name="TextBox 24">
          <a:extLst>
            <a:ext uri="{FF2B5EF4-FFF2-40B4-BE49-F238E27FC236}">
              <a16:creationId xmlns:a16="http://schemas.microsoft.com/office/drawing/2014/main" id="{04798B7C-D62B-4B10-911A-4E877BE007CB}"/>
            </a:ext>
          </a:extLst>
        </xdr:cNvPr>
        <xdr:cNvSpPr txBox="1"/>
      </xdr:nvSpPr>
      <xdr:spPr>
        <a:xfrm>
          <a:off x="1777365" y="5760720"/>
          <a:ext cx="1379220" cy="311496"/>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3097DD66-5465-44E4-AC5E-B599A849618D}" type="TxLink">
            <a:rPr lang="en-US" sz="1400" b="1" kern="1200">
              <a:solidFill>
                <a:srgbClr val="212743"/>
              </a:solidFill>
              <a:latin typeface="+mn-lt"/>
              <a:ea typeface="+mn-ea"/>
              <a:cs typeface="+mn-cs"/>
            </a:rPr>
            <a:pPr marL="0" indent="0" algn="l" defTabSz="914400" rtl="0" eaLnBrk="1" latinLnBrk="0" hangingPunct="1"/>
            <a:t>Annual Plans</a:t>
          </a:fld>
          <a:endParaRPr lang="ru-RU" sz="1400" b="1" kern="1200">
            <a:solidFill>
              <a:srgbClr val="212743"/>
            </a:solidFill>
            <a:latin typeface="+mn-lt"/>
            <a:ea typeface="+mn-ea"/>
            <a:cs typeface="+mn-cs"/>
          </a:endParaRPr>
        </a:p>
      </xdr:txBody>
    </xdr:sp>
    <xdr:clientData/>
  </xdr:twoCellAnchor>
  <xdr:twoCellAnchor editAs="oneCell">
    <xdr:from>
      <xdr:col>3</xdr:col>
      <xdr:colOff>116205</xdr:colOff>
      <xdr:row>37</xdr:row>
      <xdr:rowOff>171754</xdr:rowOff>
    </xdr:from>
    <xdr:to>
      <xdr:col>7</xdr:col>
      <xdr:colOff>55245</xdr:colOff>
      <xdr:row>39</xdr:row>
      <xdr:rowOff>162610</xdr:rowOff>
    </xdr:to>
    <mc:AlternateContent xmlns:mc="http://schemas.openxmlformats.org/markup-compatibility/2006" xmlns:a14="http://schemas.microsoft.com/office/drawing/2010/main">
      <mc:Choice Requires="a14">
        <xdr:graphicFrame macro="">
          <xdr:nvGraphicFramePr>
            <xdr:cNvPr id="67" name="Year 24">
              <a:extLst>
                <a:ext uri="{FF2B5EF4-FFF2-40B4-BE49-F238E27FC236}">
                  <a16:creationId xmlns:a16="http://schemas.microsoft.com/office/drawing/2014/main" id="{26153EE1-2733-4121-9CD5-82F66A58BE53}"/>
                </a:ext>
              </a:extLst>
            </xdr:cNvPr>
            <xdr:cNvGraphicFramePr/>
          </xdr:nvGraphicFramePr>
          <xdr:xfrm>
            <a:off x="0" y="0"/>
            <a:ext cx="0" cy="0"/>
          </xdr:xfrm>
          <a:graphic>
            <a:graphicData uri="http://schemas.microsoft.com/office/drawing/2010/slicer">
              <sle:slicer xmlns:sle="http://schemas.microsoft.com/office/drawing/2010/slicer" name="Year 24"/>
            </a:graphicData>
          </a:graphic>
        </xdr:graphicFrame>
      </mc:Choice>
      <mc:Fallback xmlns="">
        <xdr:sp macro="" textlink="">
          <xdr:nvSpPr>
            <xdr:cNvPr id="0" name=""/>
            <xdr:cNvSpPr>
              <a:spLocks noTextEdit="1"/>
            </xdr:cNvSpPr>
          </xdr:nvSpPr>
          <xdr:spPr>
            <a:xfrm>
              <a:off x="1945005" y="6938314"/>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426720</xdr:colOff>
      <xdr:row>31</xdr:row>
      <xdr:rowOff>133654</xdr:rowOff>
    </xdr:from>
    <xdr:to>
      <xdr:col>6</xdr:col>
      <xdr:colOff>518160</xdr:colOff>
      <xdr:row>33</xdr:row>
      <xdr:rowOff>32454</xdr:rowOff>
    </xdr:to>
    <xdr:sp macro="" textlink="Processing!E31">
      <xdr:nvSpPr>
        <xdr:cNvPr id="69" name="TextBox 24">
          <a:extLst>
            <a:ext uri="{FF2B5EF4-FFF2-40B4-BE49-F238E27FC236}">
              <a16:creationId xmlns:a16="http://schemas.microsoft.com/office/drawing/2014/main" id="{52FD6D66-56E5-4B01-8F1D-69E00B93B5C9}"/>
            </a:ext>
          </a:extLst>
        </xdr:cNvPr>
        <xdr:cNvSpPr txBox="1"/>
      </xdr:nvSpPr>
      <xdr:spPr>
        <a:xfrm>
          <a:off x="3474720" y="5802934"/>
          <a:ext cx="701040" cy="264560"/>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35C6536-70AD-4935-910D-D3C11E64DBC4}" type="TxLink">
            <a:rPr lang="en-US" sz="1100" b="0" i="0" u="none" strike="noStrike" kern="1200">
              <a:solidFill>
                <a:srgbClr val="01C5CF"/>
              </a:solidFill>
              <a:latin typeface="Aptos Narrow"/>
              <a:ea typeface="+mn-ea"/>
              <a:cs typeface="+mn-cs"/>
            </a:rPr>
            <a:pPr marL="0" indent="0" algn="r" defTabSz="914400" rtl="0" eaLnBrk="1" latinLnBrk="0" hangingPunct="1"/>
            <a:t> </a:t>
          </a:fld>
          <a:endParaRPr lang="ru-RU" sz="1400" b="0" kern="1200">
            <a:solidFill>
              <a:srgbClr val="01C5CF"/>
            </a:solidFill>
            <a:latin typeface="+mn-lt"/>
            <a:ea typeface="+mn-ea"/>
            <a:cs typeface="+mn-cs"/>
          </a:endParaRPr>
        </a:p>
      </xdr:txBody>
    </xdr:sp>
    <xdr:clientData/>
  </xdr:twoCellAnchor>
  <xdr:twoCellAnchor editAs="oneCell">
    <xdr:from>
      <xdr:col>16</xdr:col>
      <xdr:colOff>472440</xdr:colOff>
      <xdr:row>2</xdr:row>
      <xdr:rowOff>53340</xdr:rowOff>
    </xdr:from>
    <xdr:to>
      <xdr:col>20</xdr:col>
      <xdr:colOff>411480</xdr:colOff>
      <xdr:row>4</xdr:row>
      <xdr:rowOff>44196</xdr:rowOff>
    </xdr:to>
    <mc:AlternateContent xmlns:mc="http://schemas.openxmlformats.org/markup-compatibility/2006" xmlns:a14="http://schemas.microsoft.com/office/drawing/2010/main">
      <mc:Choice Requires="a14">
        <xdr:graphicFrame macro="">
          <xdr:nvGraphicFramePr>
            <xdr:cNvPr id="70" name="Year 25">
              <a:extLst>
                <a:ext uri="{FF2B5EF4-FFF2-40B4-BE49-F238E27FC236}">
                  <a16:creationId xmlns:a16="http://schemas.microsoft.com/office/drawing/2014/main" id="{6B5C8D54-FE3C-4FFF-A805-7E954B918AF4}"/>
                </a:ext>
              </a:extLst>
            </xdr:cNvPr>
            <xdr:cNvGraphicFramePr/>
          </xdr:nvGraphicFramePr>
          <xdr:xfrm>
            <a:off x="0" y="0"/>
            <a:ext cx="0" cy="0"/>
          </xdr:xfrm>
          <a:graphic>
            <a:graphicData uri="http://schemas.microsoft.com/office/drawing/2010/slicer">
              <sle:slicer xmlns:sle="http://schemas.microsoft.com/office/drawing/2010/slicer" name="Year 25"/>
            </a:graphicData>
          </a:graphic>
        </xdr:graphicFrame>
      </mc:Choice>
      <mc:Fallback xmlns="">
        <xdr:sp macro="" textlink="">
          <xdr:nvSpPr>
            <xdr:cNvPr id="0" name=""/>
            <xdr:cNvSpPr>
              <a:spLocks noTextEdit="1"/>
            </xdr:cNvSpPr>
          </xdr:nvSpPr>
          <xdr:spPr>
            <a:xfrm>
              <a:off x="10226040" y="419100"/>
              <a:ext cx="2377440" cy="356616"/>
            </a:xfrm>
            <a:prstGeom prst="rect">
              <a:avLst/>
            </a:prstGeom>
            <a:solidFill>
              <a:prstClr val="white"/>
            </a:solidFill>
            <a:ln w="1">
              <a:solidFill>
                <a:prstClr val="green"/>
              </a:solidFill>
            </a:ln>
          </xdr:spPr>
          <xdr:txBody>
            <a:bodyPr vertOverflow="clip" horzOverflow="clip"/>
            <a:lstStyle/>
            <a:p>
              <a:r>
                <a:rPr lang="ru-R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7</xdr:col>
      <xdr:colOff>541020</xdr:colOff>
      <xdr:row>2</xdr:row>
      <xdr:rowOff>60960</xdr:rowOff>
    </xdr:from>
    <xdr:to>
      <xdr:col>9</xdr:col>
      <xdr:colOff>289560</xdr:colOff>
      <xdr:row>4</xdr:row>
      <xdr:rowOff>5542</xdr:rowOff>
    </xdr:to>
    <xdr:sp macro="" textlink="">
      <xdr:nvSpPr>
        <xdr:cNvPr id="71" name="Rectangle: Rounded Corners 70">
          <a:hlinkClick xmlns:r="http://schemas.openxmlformats.org/officeDocument/2006/relationships" r:id="rId14"/>
          <a:extLst>
            <a:ext uri="{FF2B5EF4-FFF2-40B4-BE49-F238E27FC236}">
              <a16:creationId xmlns:a16="http://schemas.microsoft.com/office/drawing/2014/main" id="{D31B09C2-7DBB-4B18-947D-0ABBD2691B30}"/>
            </a:ext>
          </a:extLst>
        </xdr:cNvPr>
        <xdr:cNvSpPr/>
      </xdr:nvSpPr>
      <xdr:spPr>
        <a:xfrm>
          <a:off x="4808220" y="426720"/>
          <a:ext cx="967740" cy="310342"/>
        </a:xfrm>
        <a:prstGeom prst="roundRect">
          <a:avLst>
            <a:gd name="adj" fmla="val 49653"/>
          </a:avLst>
        </a:prstGeom>
        <a:solidFill>
          <a:srgbClr val="EAF2FA"/>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334F67"/>
              </a:solidFill>
              <a:effectLst/>
              <a:latin typeface="+mn-lt"/>
              <a:ea typeface="+mn-ea"/>
              <a:cs typeface="+mn-cs"/>
            </a:rPr>
            <a:t>Dashboard</a:t>
          </a:r>
          <a:endParaRPr lang="ru-RU" sz="1100" b="0">
            <a:solidFill>
              <a:srgbClr val="334F67"/>
            </a:solidFill>
            <a:effectLst/>
            <a:latin typeface="+mn-lt"/>
            <a:ea typeface="+mn-ea"/>
            <a:cs typeface="+mn-cs"/>
          </a:endParaRPr>
        </a:p>
      </xdr:txBody>
    </xdr:sp>
    <xdr:clientData/>
  </xdr:twoCellAnchor>
  <xdr:twoCellAnchor>
    <xdr:from>
      <xdr:col>12</xdr:col>
      <xdr:colOff>38100</xdr:colOff>
      <xdr:row>2</xdr:row>
      <xdr:rowOff>60960</xdr:rowOff>
    </xdr:from>
    <xdr:to>
      <xdr:col>13</xdr:col>
      <xdr:colOff>396240</xdr:colOff>
      <xdr:row>4</xdr:row>
      <xdr:rowOff>5542</xdr:rowOff>
    </xdr:to>
    <xdr:sp macro="" textlink="">
      <xdr:nvSpPr>
        <xdr:cNvPr id="72" name="Rectangle: Rounded Corners 71">
          <a:hlinkClick xmlns:r="http://schemas.openxmlformats.org/officeDocument/2006/relationships" r:id="rId15"/>
          <a:extLst>
            <a:ext uri="{FF2B5EF4-FFF2-40B4-BE49-F238E27FC236}">
              <a16:creationId xmlns:a16="http://schemas.microsoft.com/office/drawing/2014/main" id="{6264281F-9E48-43A3-8816-88C643351356}"/>
            </a:ext>
          </a:extLst>
        </xdr:cNvPr>
        <xdr:cNvSpPr/>
      </xdr:nvSpPr>
      <xdr:spPr>
        <a:xfrm>
          <a:off x="7353300" y="426720"/>
          <a:ext cx="967740" cy="310342"/>
        </a:xfrm>
        <a:prstGeom prst="roundRect">
          <a:avLst>
            <a:gd name="adj" fmla="val 49653"/>
          </a:avLst>
        </a:prstGeom>
        <a:solidFill>
          <a:srgbClr val="EAF2FA"/>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en-US" sz="1100" b="0">
              <a:solidFill>
                <a:srgbClr val="334F67"/>
              </a:solidFill>
              <a:effectLst/>
              <a:latin typeface="+mn-lt"/>
              <a:ea typeface="+mn-ea"/>
              <a:cs typeface="+mn-cs"/>
            </a:rPr>
            <a:t>Costs</a:t>
          </a:r>
          <a:endParaRPr lang="ru-RU" sz="1050" b="0" kern="1200">
            <a:solidFill>
              <a:srgbClr val="334F67"/>
            </a:solidFill>
            <a:latin typeface="+mn-lt"/>
            <a:ea typeface="+mn-ea"/>
            <a:cs typeface="+mn-cs"/>
          </a:endParaRPr>
        </a:p>
      </xdr:txBody>
    </xdr:sp>
    <xdr:clientData/>
  </xdr:twoCellAnchor>
  <xdr:twoCellAnchor>
    <xdr:from>
      <xdr:col>9</xdr:col>
      <xdr:colOff>594360</xdr:colOff>
      <xdr:row>2</xdr:row>
      <xdr:rowOff>60960</xdr:rowOff>
    </xdr:from>
    <xdr:to>
      <xdr:col>11</xdr:col>
      <xdr:colOff>342900</xdr:colOff>
      <xdr:row>4</xdr:row>
      <xdr:rowOff>5542</xdr:rowOff>
    </xdr:to>
    <xdr:sp macro="" textlink="Processing!F26">
      <xdr:nvSpPr>
        <xdr:cNvPr id="73" name="Rectangle: Rounded Corners 72">
          <a:hlinkClick xmlns:r="http://schemas.openxmlformats.org/officeDocument/2006/relationships" r:id="rId16"/>
          <a:extLst>
            <a:ext uri="{FF2B5EF4-FFF2-40B4-BE49-F238E27FC236}">
              <a16:creationId xmlns:a16="http://schemas.microsoft.com/office/drawing/2014/main" id="{468D8FBB-47B8-4524-9B19-DB967D61E650}"/>
            </a:ext>
          </a:extLst>
        </xdr:cNvPr>
        <xdr:cNvSpPr/>
      </xdr:nvSpPr>
      <xdr:spPr>
        <a:xfrm>
          <a:off x="6080760" y="426720"/>
          <a:ext cx="967740" cy="310342"/>
        </a:xfrm>
        <a:prstGeom prst="roundRect">
          <a:avLst>
            <a:gd name="adj" fmla="val 49653"/>
          </a:avLst>
        </a:prstGeom>
        <a:solidFill>
          <a:srgbClr val="EAF2FA"/>
        </a:solidFill>
        <a:ln w="9525">
          <a:solidFill>
            <a:srgbClr val="89A6C9"/>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F7ACD383-DBBD-41C1-8129-D552369CE456}" type="TxLink">
            <a:rPr lang="en-US" sz="1100" b="0" i="0" u="none" strike="noStrike">
              <a:solidFill>
                <a:srgbClr val="334F67"/>
              </a:solidFill>
              <a:effectLst/>
              <a:latin typeface="+mn-lt"/>
              <a:ea typeface="+mn-ea"/>
              <a:cs typeface="+mn-cs"/>
            </a:rPr>
            <a:pPr marL="0" indent="0" algn="ctr" defTabSz="914400" rtl="0" eaLnBrk="1" latinLnBrk="0" hangingPunct="1"/>
            <a:t>Structure</a:t>
          </a:fld>
          <a:endParaRPr lang="ru-RU" sz="1100" b="0">
            <a:solidFill>
              <a:srgbClr val="334F67"/>
            </a:solidFill>
            <a:effectLst/>
            <a:latin typeface="+mn-lt"/>
            <a:ea typeface="+mn-ea"/>
            <a:cs typeface="+mn-cs"/>
          </a:endParaRPr>
        </a:p>
      </xdr:txBody>
    </xdr:sp>
    <xdr:clientData/>
  </xdr:twoCellAnchor>
  <xdr:twoCellAnchor>
    <xdr:from>
      <xdr:col>14</xdr:col>
      <xdr:colOff>91440</xdr:colOff>
      <xdr:row>2</xdr:row>
      <xdr:rowOff>60960</xdr:rowOff>
    </xdr:from>
    <xdr:to>
      <xdr:col>15</xdr:col>
      <xdr:colOff>449580</xdr:colOff>
      <xdr:row>4</xdr:row>
      <xdr:rowOff>5542</xdr:rowOff>
    </xdr:to>
    <xdr:sp macro="" textlink="">
      <xdr:nvSpPr>
        <xdr:cNvPr id="74" name="Rectangle: Rounded Corners 73">
          <a:extLst>
            <a:ext uri="{FF2B5EF4-FFF2-40B4-BE49-F238E27FC236}">
              <a16:creationId xmlns:a16="http://schemas.microsoft.com/office/drawing/2014/main" id="{C7B432BB-8348-482E-8B6E-57FF157FD052}"/>
            </a:ext>
          </a:extLst>
        </xdr:cNvPr>
        <xdr:cNvSpPr/>
      </xdr:nvSpPr>
      <xdr:spPr>
        <a:xfrm>
          <a:off x="8625840" y="426720"/>
          <a:ext cx="967740" cy="310342"/>
        </a:xfrm>
        <a:prstGeom prst="roundRect">
          <a:avLst>
            <a:gd name="adj" fmla="val 49653"/>
          </a:avLst>
        </a:prstGeom>
        <a:solidFill>
          <a:srgbClr val="77ABDF"/>
        </a:solidFill>
        <a:ln w="9525">
          <a:solidFill>
            <a:srgbClr val="2B71B7"/>
          </a:solidFill>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r>
            <a:rPr lang="pl-PL" sz="1050" b="1" i="0" u="none" strike="noStrike" kern="1200">
              <a:solidFill>
                <a:schemeClr val="bg1"/>
              </a:solidFill>
              <a:latin typeface="+mn-lt"/>
              <a:ea typeface="+mn-ea"/>
              <a:cs typeface="+mn-cs"/>
            </a:rPr>
            <a:t>Budget</a:t>
          </a:r>
          <a:endParaRPr lang="ru-RU" sz="1050" b="1" i="0" u="none" strike="noStrike" kern="1200">
            <a:solidFill>
              <a:schemeClr val="bg1"/>
            </a:solidFill>
            <a:latin typeface="+mn-lt"/>
            <a:ea typeface="+mn-ea"/>
            <a:cs typeface="+mn-cs"/>
          </a:endParaRPr>
        </a:p>
      </xdr:txBody>
    </xdr:sp>
    <xdr:clientData/>
  </xdr:twoCellAnchor>
  <xdr:twoCellAnchor>
    <xdr:from>
      <xdr:col>3</xdr:col>
      <xdr:colOff>22860</xdr:colOff>
      <xdr:row>2</xdr:row>
      <xdr:rowOff>30480</xdr:rowOff>
    </xdr:from>
    <xdr:to>
      <xdr:col>3</xdr:col>
      <xdr:colOff>405514</xdr:colOff>
      <xdr:row>4</xdr:row>
      <xdr:rowOff>62593</xdr:rowOff>
    </xdr:to>
    <xdr:grpSp>
      <xdr:nvGrpSpPr>
        <xdr:cNvPr id="75" name="Group 74">
          <a:extLst>
            <a:ext uri="{FF2B5EF4-FFF2-40B4-BE49-F238E27FC236}">
              <a16:creationId xmlns:a16="http://schemas.microsoft.com/office/drawing/2014/main" id="{C810FFF7-C3E9-497C-B07D-5C19442D036B}"/>
            </a:ext>
          </a:extLst>
        </xdr:cNvPr>
        <xdr:cNvGrpSpPr/>
      </xdr:nvGrpSpPr>
      <xdr:grpSpPr>
        <a:xfrm>
          <a:off x="1794510" y="411480"/>
          <a:ext cx="382654" cy="413113"/>
          <a:chOff x="259080" y="2584068"/>
          <a:chExt cx="995827" cy="1035432"/>
        </a:xfrm>
      </xdr:grpSpPr>
      <xdr:pic>
        <xdr:nvPicPr>
          <xdr:cNvPr id="76" name="Graphic 75" descr="Signal with solid fill">
            <a:extLst>
              <a:ext uri="{FF2B5EF4-FFF2-40B4-BE49-F238E27FC236}">
                <a16:creationId xmlns:a16="http://schemas.microsoft.com/office/drawing/2014/main" id="{C8E7D415-B175-7828-EE75-8440A253393B}"/>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259080" y="2705100"/>
            <a:ext cx="914400" cy="914400"/>
          </a:xfrm>
          <a:prstGeom prst="rect">
            <a:avLst/>
          </a:prstGeom>
        </xdr:spPr>
      </xdr:pic>
      <xdr:pic>
        <xdr:nvPicPr>
          <xdr:cNvPr id="77" name="Graphic 76" descr="Back with solid fill">
            <a:extLst>
              <a:ext uri="{FF2B5EF4-FFF2-40B4-BE49-F238E27FC236}">
                <a16:creationId xmlns:a16="http://schemas.microsoft.com/office/drawing/2014/main" id="{1248BAB1-D6E5-5ADA-5FCF-F341D096DEC9}"/>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rot="7316941">
            <a:off x="282739" y="2584068"/>
            <a:ext cx="972168" cy="972168"/>
          </a:xfrm>
          <a:prstGeom prst="rect">
            <a:avLst/>
          </a:prstGeom>
        </xdr:spPr>
      </xdr:pic>
      <xdr:pic>
        <xdr:nvPicPr>
          <xdr:cNvPr id="78" name="Graphic 77" descr="Flying Money with solid fill">
            <a:extLst>
              <a:ext uri="{FF2B5EF4-FFF2-40B4-BE49-F238E27FC236}">
                <a16:creationId xmlns:a16="http://schemas.microsoft.com/office/drawing/2014/main" id="{B74A7F42-9095-FE4E-614B-0E32D9C7C4B3}"/>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259080" y="2667001"/>
            <a:ext cx="525780" cy="525781"/>
          </a:xfrm>
          <a:prstGeom prst="rect">
            <a:avLst/>
          </a:prstGeom>
        </xdr:spPr>
      </xdr:pic>
    </xdr:grpSp>
    <xdr:clientData/>
  </xdr:twoCellAnchor>
  <xdr:twoCellAnchor>
    <xdr:from>
      <xdr:col>3</xdr:col>
      <xdr:colOff>369026</xdr:colOff>
      <xdr:row>2</xdr:row>
      <xdr:rowOff>71302</xdr:rowOff>
    </xdr:from>
    <xdr:to>
      <xdr:col>6</xdr:col>
      <xdr:colOff>411480</xdr:colOff>
      <xdr:row>4</xdr:row>
      <xdr:rowOff>79619</xdr:rowOff>
    </xdr:to>
    <xdr:sp macro="" textlink="">
      <xdr:nvSpPr>
        <xdr:cNvPr id="79" name="TextBox 78">
          <a:extLst>
            <a:ext uri="{FF2B5EF4-FFF2-40B4-BE49-F238E27FC236}">
              <a16:creationId xmlns:a16="http://schemas.microsoft.com/office/drawing/2014/main" id="{711A26DE-F968-4305-9E2D-D68BE73A2BDE}"/>
            </a:ext>
          </a:extLst>
        </xdr:cNvPr>
        <xdr:cNvSpPr txBox="1"/>
      </xdr:nvSpPr>
      <xdr:spPr>
        <a:xfrm>
          <a:off x="2197826" y="437062"/>
          <a:ext cx="1871254" cy="374077"/>
        </a:xfrm>
        <a:prstGeom prst="rect">
          <a:avLst/>
        </a:prstGeom>
        <a:noFill/>
      </xdr:spPr>
      <xdr:txBody>
        <a:bodyPr wrap="square" rtlCol="0">
          <a:spAutoFit/>
        </a:bodyPr>
        <a:lstStyle/>
        <a:p>
          <a:pPr marL="0" indent="0" algn="l" defTabSz="914400" rtl="0" eaLnBrk="1" latinLnBrk="0" hangingPunct="1"/>
          <a:r>
            <a:rPr lang="pl-PL" sz="1800" b="1" kern="1200">
              <a:solidFill>
                <a:srgbClr val="212743"/>
              </a:solidFill>
              <a:latin typeface="+mn-lt"/>
              <a:ea typeface="+mn-ea"/>
              <a:cs typeface="+mn-cs"/>
            </a:rPr>
            <a:t>Personal Finance</a:t>
          </a:r>
          <a:endParaRPr lang="ru-RU" sz="1800" b="1" kern="1200">
            <a:solidFill>
              <a:srgbClr val="212743"/>
            </a:solidFill>
            <a:latin typeface="+mn-lt"/>
            <a:ea typeface="+mn-ea"/>
            <a:cs typeface="+mn-cs"/>
          </a:endParaRPr>
        </a:p>
      </xdr:txBody>
    </xdr:sp>
    <xdr:clientData/>
  </xdr:twoCellAnchor>
  <xdr:twoCellAnchor>
    <xdr:from>
      <xdr:col>8</xdr:col>
      <xdr:colOff>201930</xdr:colOff>
      <xdr:row>9</xdr:row>
      <xdr:rowOff>28956</xdr:rowOff>
    </xdr:from>
    <xdr:to>
      <xdr:col>13</xdr:col>
      <xdr:colOff>537210</xdr:colOff>
      <xdr:row>27</xdr:row>
      <xdr:rowOff>120396</xdr:rowOff>
    </xdr:to>
    <xdr:graphicFrame macro="">
      <xdr:nvGraphicFramePr>
        <xdr:cNvPr id="133" name="Chart 132">
          <a:extLst>
            <a:ext uri="{FF2B5EF4-FFF2-40B4-BE49-F238E27FC236}">
              <a16:creationId xmlns:a16="http://schemas.microsoft.com/office/drawing/2014/main" id="{7F78ADBD-1888-40C0-B0CE-7E6321D987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8</xdr:col>
      <xdr:colOff>41910</xdr:colOff>
      <xdr:row>7</xdr:row>
      <xdr:rowOff>15240</xdr:rowOff>
    </xdr:from>
    <xdr:to>
      <xdr:col>9</xdr:col>
      <xdr:colOff>240030</xdr:colOff>
      <xdr:row>10</xdr:row>
      <xdr:rowOff>15240</xdr:rowOff>
    </xdr:to>
    <xdr:sp macro="" textlink="Processing!D9">
      <xdr:nvSpPr>
        <xdr:cNvPr id="134" name="TextBox 24">
          <a:extLst>
            <a:ext uri="{FF2B5EF4-FFF2-40B4-BE49-F238E27FC236}">
              <a16:creationId xmlns:a16="http://schemas.microsoft.com/office/drawing/2014/main" id="{231F9E73-F7AA-4C54-B061-90B7971585AA}"/>
            </a:ext>
          </a:extLst>
        </xdr:cNvPr>
        <xdr:cNvSpPr txBox="1"/>
      </xdr:nvSpPr>
      <xdr:spPr>
        <a:xfrm>
          <a:off x="4918710" y="1295400"/>
          <a:ext cx="807720" cy="54864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2651D74-1197-4388-B3D3-6A87DEEAD511}" type="TxLink">
            <a:rPr lang="en-US" sz="1400" b="1" kern="1200">
              <a:solidFill>
                <a:srgbClr val="212743"/>
              </a:solidFill>
              <a:latin typeface="+mn-lt"/>
              <a:ea typeface="+mn-ea"/>
              <a:cs typeface="+mn-cs"/>
            </a:rPr>
            <a:pPr marL="0" indent="0" algn="l" defTabSz="914400" rtl="0" eaLnBrk="1" latinLnBrk="0" hangingPunct="1"/>
            <a:t>Budget</a:t>
          </a:fld>
          <a:endParaRPr lang="ru-RU" sz="1400" b="1" kern="1200">
            <a:solidFill>
              <a:srgbClr val="212743"/>
            </a:solidFill>
            <a:latin typeface="+mn-lt"/>
            <a:ea typeface="+mn-ea"/>
            <a:cs typeface="+mn-cs"/>
          </a:endParaRPr>
        </a:p>
      </xdr:txBody>
    </xdr:sp>
    <xdr:clientData/>
  </xdr:twoCellAnchor>
  <xdr:twoCellAnchor>
    <xdr:from>
      <xdr:col>9</xdr:col>
      <xdr:colOff>369570</xdr:colOff>
      <xdr:row>13</xdr:row>
      <xdr:rowOff>74676</xdr:rowOff>
    </xdr:from>
    <xdr:to>
      <xdr:col>12</xdr:col>
      <xdr:colOff>369570</xdr:colOff>
      <xdr:row>23</xdr:row>
      <xdr:rowOff>74676</xdr:rowOff>
    </xdr:to>
    <xdr:sp macro="" textlink="Processing!F16">
      <xdr:nvSpPr>
        <xdr:cNvPr id="135" name="Oval 134">
          <a:extLst>
            <a:ext uri="{FF2B5EF4-FFF2-40B4-BE49-F238E27FC236}">
              <a16:creationId xmlns:a16="http://schemas.microsoft.com/office/drawing/2014/main" id="{90AD0FA8-FC97-40C7-AC2A-3A5FFFA0C621}"/>
            </a:ext>
          </a:extLst>
        </xdr:cNvPr>
        <xdr:cNvSpPr/>
      </xdr:nvSpPr>
      <xdr:spPr>
        <a:xfrm>
          <a:off x="5855970" y="2452116"/>
          <a:ext cx="1828800" cy="1828800"/>
        </a:xfrm>
        <a:prstGeom prst="ellipse">
          <a:avLst/>
        </a:prstGeom>
        <a:solidFill>
          <a:srgbClr val="F4F5FC"/>
        </a:solidFill>
        <a:ln>
          <a:solidFill>
            <a:schemeClr val="bg1"/>
          </a:solidFill>
        </a:ln>
        <a:effectLst>
          <a:outerShdw blurRad="190500" dist="25400" sx="105000" sy="105000" algn="ctr" rotWithShape="0">
            <a:srgbClr val="3D506B">
              <a:alpha val="75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p>
          <a:pPr marL="0" indent="0" algn="ctr" defTabSz="914400" rtl="0" eaLnBrk="1" latinLnBrk="0" hangingPunct="1"/>
          <a:fld id="{CF1872E6-B2C7-4AB9-805D-A72367445B4F}" type="TxLink">
            <a:rPr lang="en-US" sz="2400" b="1" i="0" u="none" strike="noStrike" kern="1200">
              <a:solidFill>
                <a:srgbClr val="000000"/>
              </a:solidFill>
              <a:latin typeface="Aptos Narrow"/>
              <a:ea typeface="+mn-ea"/>
              <a:cs typeface="+mn-cs"/>
            </a:rPr>
            <a:pPr marL="0" indent="0" algn="ctr" defTabSz="914400" rtl="0" eaLnBrk="1" latinLnBrk="0" hangingPunct="1"/>
            <a:t> $17,961 </a:t>
          </a:fld>
          <a:endParaRPr lang="en-US" sz="2400" b="1" kern="1200">
            <a:solidFill>
              <a:srgbClr val="747FA4"/>
            </a:solidFill>
            <a:ea typeface="+mn-ea"/>
            <a:cs typeface="+mn-cs"/>
          </a:endParaRPr>
        </a:p>
      </xdr:txBody>
    </xdr:sp>
    <xdr:clientData/>
  </xdr:twoCellAnchor>
  <xdr:twoCellAnchor>
    <xdr:from>
      <xdr:col>14</xdr:col>
      <xdr:colOff>255270</xdr:colOff>
      <xdr:row>6</xdr:row>
      <xdr:rowOff>175260</xdr:rowOff>
    </xdr:from>
    <xdr:to>
      <xdr:col>19</xdr:col>
      <xdr:colOff>269832</xdr:colOff>
      <xdr:row>14</xdr:row>
      <xdr:rowOff>76200</xdr:rowOff>
    </xdr:to>
    <xdr:grpSp>
      <xdr:nvGrpSpPr>
        <xdr:cNvPr id="136" name="Group 135">
          <a:extLst>
            <a:ext uri="{FF2B5EF4-FFF2-40B4-BE49-F238E27FC236}">
              <a16:creationId xmlns:a16="http://schemas.microsoft.com/office/drawing/2014/main" id="{659ED4BF-87BD-459E-9B1D-086714FA0A66}"/>
            </a:ext>
          </a:extLst>
        </xdr:cNvPr>
        <xdr:cNvGrpSpPr/>
      </xdr:nvGrpSpPr>
      <xdr:grpSpPr>
        <a:xfrm>
          <a:off x="8522970" y="1318260"/>
          <a:ext cx="2967312" cy="1424940"/>
          <a:chOff x="6896100" y="4450080"/>
          <a:chExt cx="2651760" cy="1006642"/>
        </a:xfrm>
      </xdr:grpSpPr>
      <xdr:sp macro="" textlink="">
        <xdr:nvSpPr>
          <xdr:cNvPr id="137" name="Rectangle: Rounded Corners 136">
            <a:extLst>
              <a:ext uri="{FF2B5EF4-FFF2-40B4-BE49-F238E27FC236}">
                <a16:creationId xmlns:a16="http://schemas.microsoft.com/office/drawing/2014/main" id="{723641BD-0517-1DC2-E13C-3D22488DA546}"/>
              </a:ext>
            </a:extLst>
          </xdr:cNvPr>
          <xdr:cNvSpPr/>
        </xdr:nvSpPr>
        <xdr:spPr>
          <a:xfrm>
            <a:off x="7434722" y="4719719"/>
            <a:ext cx="2058538" cy="60736"/>
          </a:xfrm>
          <a:prstGeom prst="roundRect">
            <a:avLst>
              <a:gd name="adj" fmla="val 50000"/>
            </a:avLst>
          </a:prstGeom>
          <a:gradFill flip="none" rotWithShape="1">
            <a:gsLst>
              <a:gs pos="7000">
                <a:srgbClr val="16BBC9"/>
              </a:gs>
              <a:gs pos="20000">
                <a:srgbClr val="DDE6F2"/>
              </a:gs>
            </a:gsLst>
            <a:lin ang="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sp macro="" textlink="">
        <xdr:nvSpPr>
          <xdr:cNvPr id="138" name="Rectangle: Rounded Corners 137">
            <a:extLst>
              <a:ext uri="{FF2B5EF4-FFF2-40B4-BE49-F238E27FC236}">
                <a16:creationId xmlns:a16="http://schemas.microsoft.com/office/drawing/2014/main" id="{131D8D7D-6654-B90D-4E9E-7289BC57C8E0}"/>
              </a:ext>
            </a:extLst>
          </xdr:cNvPr>
          <xdr:cNvSpPr/>
        </xdr:nvSpPr>
        <xdr:spPr>
          <a:xfrm>
            <a:off x="7447916" y="5119051"/>
            <a:ext cx="2058538" cy="60736"/>
          </a:xfrm>
          <a:prstGeom prst="roundRect">
            <a:avLst>
              <a:gd name="adj" fmla="val 50000"/>
            </a:avLst>
          </a:prstGeom>
          <a:gradFill flip="none" rotWithShape="1">
            <a:gsLst>
              <a:gs pos="7000">
                <a:srgbClr val="29A3FF"/>
              </a:gs>
              <a:gs pos="20000">
                <a:srgbClr val="DDE6F2"/>
              </a:gs>
            </a:gsLst>
            <a:lin ang="0" scaled="0"/>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graphicFrame macro="">
        <xdr:nvGraphicFramePr>
          <xdr:cNvPr id="139" name="Chart 138">
            <a:extLst>
              <a:ext uri="{FF2B5EF4-FFF2-40B4-BE49-F238E27FC236}">
                <a16:creationId xmlns:a16="http://schemas.microsoft.com/office/drawing/2014/main" id="{D696CFD7-FABD-7F4F-4897-ECD39594DBAF}"/>
              </a:ext>
            </a:extLst>
          </xdr:cNvPr>
          <xdr:cNvGraphicFramePr>
            <a:graphicFrameLocks/>
          </xdr:cNvGraphicFramePr>
        </xdr:nvGraphicFramePr>
        <xdr:xfrm>
          <a:off x="6896100" y="4450080"/>
          <a:ext cx="2651760" cy="1006642"/>
        </xdr:xfrm>
        <a:graphic>
          <a:graphicData uri="http://schemas.openxmlformats.org/drawingml/2006/chart">
            <c:chart xmlns:c="http://schemas.openxmlformats.org/drawingml/2006/chart" xmlns:r="http://schemas.openxmlformats.org/officeDocument/2006/relationships" r:id="rId24"/>
          </a:graphicData>
        </a:graphic>
      </xdr:graphicFrame>
    </xdr:grpSp>
    <xdr:clientData/>
  </xdr:twoCellAnchor>
  <xdr:twoCellAnchor>
    <xdr:from>
      <xdr:col>19</xdr:col>
      <xdr:colOff>171450</xdr:colOff>
      <xdr:row>8</xdr:row>
      <xdr:rowOff>41303</xdr:rowOff>
    </xdr:from>
    <xdr:to>
      <xdr:col>20</xdr:col>
      <xdr:colOff>171450</xdr:colOff>
      <xdr:row>9</xdr:row>
      <xdr:rowOff>169919</xdr:rowOff>
    </xdr:to>
    <xdr:sp macro="" textlink="Processing!I10">
      <xdr:nvSpPr>
        <xdr:cNvPr id="140" name="TextBox 24">
          <a:extLst>
            <a:ext uri="{FF2B5EF4-FFF2-40B4-BE49-F238E27FC236}">
              <a16:creationId xmlns:a16="http://schemas.microsoft.com/office/drawing/2014/main" id="{4B775937-744C-4D95-B8BF-29D63514B178}"/>
            </a:ext>
          </a:extLst>
        </xdr:cNvPr>
        <xdr:cNvSpPr txBox="1"/>
      </xdr:nvSpPr>
      <xdr:spPr>
        <a:xfrm>
          <a:off x="11753850" y="1504343"/>
          <a:ext cx="609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3928D719-02F1-4985-B737-88EA951A44BC}" type="TxLink">
            <a:rPr lang="en-US" sz="1400" b="0" i="0" u="none" strike="noStrike" kern="1200">
              <a:solidFill>
                <a:srgbClr val="747FA4"/>
              </a:solidFill>
              <a:latin typeface="Aptos Narrow"/>
              <a:ea typeface="+mn-ea"/>
              <a:cs typeface="+mn-cs"/>
            </a:rPr>
            <a:pPr marL="0" indent="0" algn="r" defTabSz="914400" rtl="0" eaLnBrk="1" latinLnBrk="0" hangingPunct="1"/>
            <a:t>55%</a:t>
          </a:fld>
          <a:endParaRPr lang="ru-RU" sz="1400" b="0" i="0" u="none" strike="noStrike" kern="1200">
            <a:solidFill>
              <a:srgbClr val="747FA4"/>
            </a:solidFill>
            <a:latin typeface="Aptos Narrow"/>
            <a:ea typeface="+mn-ea"/>
            <a:cs typeface="+mn-cs"/>
          </a:endParaRPr>
        </a:p>
      </xdr:txBody>
    </xdr:sp>
    <xdr:clientData/>
  </xdr:twoCellAnchor>
  <xdr:twoCellAnchor>
    <xdr:from>
      <xdr:col>19</xdr:col>
      <xdr:colOff>171450</xdr:colOff>
      <xdr:row>10</xdr:row>
      <xdr:rowOff>170843</xdr:rowOff>
    </xdr:from>
    <xdr:to>
      <xdr:col>20</xdr:col>
      <xdr:colOff>171450</xdr:colOff>
      <xdr:row>12</xdr:row>
      <xdr:rowOff>116579</xdr:rowOff>
    </xdr:to>
    <xdr:sp macro="" textlink="Processing!I11">
      <xdr:nvSpPr>
        <xdr:cNvPr id="141" name="TextBox 140">
          <a:extLst>
            <a:ext uri="{FF2B5EF4-FFF2-40B4-BE49-F238E27FC236}">
              <a16:creationId xmlns:a16="http://schemas.microsoft.com/office/drawing/2014/main" id="{E51566B4-A6A0-4884-AE7F-DAED5E161141}"/>
            </a:ext>
          </a:extLst>
        </xdr:cNvPr>
        <xdr:cNvSpPr txBox="1"/>
      </xdr:nvSpPr>
      <xdr:spPr>
        <a:xfrm>
          <a:off x="11753850" y="1999643"/>
          <a:ext cx="609600" cy="311496"/>
        </a:xfrm>
        <a:prstGeom prst="rect">
          <a:avLst/>
        </a:prstGeom>
        <a:noFill/>
      </xdr:spPr>
      <xdr:txBody>
        <a:bodyPr wrap="square" rtlCol="0" anchor="ctr">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8D2F0151-3CB3-4C55-9B2F-EA07778B6CC8}" type="TxLink">
            <a:rPr lang="en-US" sz="1400" b="0" i="0" u="none" strike="noStrike" kern="1200">
              <a:solidFill>
                <a:srgbClr val="747FA4"/>
              </a:solidFill>
              <a:latin typeface="Aptos Narrow"/>
              <a:ea typeface="+mn-ea"/>
              <a:cs typeface="+mn-cs"/>
            </a:rPr>
            <a:pPr marL="0" indent="0" algn="r" defTabSz="914400" rtl="0" eaLnBrk="1" latinLnBrk="0" hangingPunct="1"/>
            <a:t>45%</a:t>
          </a:fld>
          <a:endParaRPr lang="ru-RU" sz="1400" b="0" i="0" u="none" strike="noStrike" kern="1200">
            <a:solidFill>
              <a:srgbClr val="747FA4"/>
            </a:solidFill>
            <a:latin typeface="Aptos Narrow"/>
            <a:ea typeface="+mn-ea"/>
            <a:cs typeface="+mn-cs"/>
          </a:endParaRPr>
        </a:p>
      </xdr:txBody>
    </xdr:sp>
    <xdr:clientData/>
  </xdr:twoCellAnchor>
  <xdr:twoCellAnchor>
    <xdr:from>
      <xdr:col>13</xdr:col>
      <xdr:colOff>384809</xdr:colOff>
      <xdr:row>8</xdr:row>
      <xdr:rowOff>15239</xdr:rowOff>
    </xdr:from>
    <xdr:to>
      <xdr:col>14</xdr:col>
      <xdr:colOff>232409</xdr:colOff>
      <xdr:row>10</xdr:row>
      <xdr:rowOff>15239</xdr:rowOff>
    </xdr:to>
    <xdr:sp macro="" textlink="">
      <xdr:nvSpPr>
        <xdr:cNvPr id="142" name="Rectangle: Rounded Corners 141">
          <a:extLst>
            <a:ext uri="{FF2B5EF4-FFF2-40B4-BE49-F238E27FC236}">
              <a16:creationId xmlns:a16="http://schemas.microsoft.com/office/drawing/2014/main" id="{FA4C4A24-0BBB-4ECF-8DA8-6EB8791D679C}"/>
            </a:ext>
          </a:extLst>
        </xdr:cNvPr>
        <xdr:cNvSpPr/>
      </xdr:nvSpPr>
      <xdr:spPr>
        <a:xfrm>
          <a:off x="8309609" y="1478279"/>
          <a:ext cx="457200" cy="365760"/>
        </a:xfrm>
        <a:prstGeom prst="roundRect">
          <a:avLst>
            <a:gd name="adj" fmla="val 34849"/>
          </a:avLst>
        </a:prstGeom>
        <a:solidFill>
          <a:srgbClr val="F4F5FC"/>
        </a:solidFill>
        <a:ln w="12700">
          <a:solidFill>
            <a:schemeClr val="bg1"/>
          </a:solidFill>
        </a:ln>
        <a:effectLst>
          <a:outerShdw blurRad="50800" dist="38100" dir="2700000" algn="tl" rotWithShape="0">
            <a:srgbClr val="3D506B">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13</xdr:col>
      <xdr:colOff>384809</xdr:colOff>
      <xdr:row>11</xdr:row>
      <xdr:rowOff>15563</xdr:rowOff>
    </xdr:from>
    <xdr:to>
      <xdr:col>14</xdr:col>
      <xdr:colOff>232409</xdr:colOff>
      <xdr:row>13</xdr:row>
      <xdr:rowOff>15563</xdr:rowOff>
    </xdr:to>
    <xdr:sp macro="" textlink="">
      <xdr:nvSpPr>
        <xdr:cNvPr id="143" name="Rectangle: Rounded Corners 142">
          <a:extLst>
            <a:ext uri="{FF2B5EF4-FFF2-40B4-BE49-F238E27FC236}">
              <a16:creationId xmlns:a16="http://schemas.microsoft.com/office/drawing/2014/main" id="{7BC2514F-F3BF-41F4-BB49-839059C220AB}"/>
            </a:ext>
          </a:extLst>
        </xdr:cNvPr>
        <xdr:cNvSpPr/>
      </xdr:nvSpPr>
      <xdr:spPr>
        <a:xfrm>
          <a:off x="8309609" y="2027243"/>
          <a:ext cx="457200" cy="365760"/>
        </a:xfrm>
        <a:prstGeom prst="roundRect">
          <a:avLst>
            <a:gd name="adj" fmla="val 34849"/>
          </a:avLst>
        </a:prstGeom>
        <a:solidFill>
          <a:srgbClr val="F4F5FC"/>
        </a:solidFill>
        <a:ln w="12700">
          <a:solidFill>
            <a:schemeClr val="bg1"/>
          </a:solidFill>
        </a:ln>
        <a:effectLst>
          <a:outerShdw blurRad="50800" dist="38100" dir="2700000" algn="tl" rotWithShape="0">
            <a:srgbClr val="3D506B">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14</xdr:col>
      <xdr:colOff>558546</xdr:colOff>
      <xdr:row>14</xdr:row>
      <xdr:rowOff>175260</xdr:rowOff>
    </xdr:from>
    <xdr:to>
      <xdr:col>16</xdr:col>
      <xdr:colOff>43434</xdr:colOff>
      <xdr:row>16</xdr:row>
      <xdr:rowOff>48710</xdr:rowOff>
    </xdr:to>
    <xdr:sp macro="" textlink="Processing!D10">
      <xdr:nvSpPr>
        <xdr:cNvPr id="144" name="TextBox 20">
          <a:extLst>
            <a:ext uri="{FF2B5EF4-FFF2-40B4-BE49-F238E27FC236}">
              <a16:creationId xmlns:a16="http://schemas.microsoft.com/office/drawing/2014/main" id="{98E80D52-488C-4BE6-A363-D210CA35332D}"/>
            </a:ext>
          </a:extLst>
        </xdr:cNvPr>
        <xdr:cNvSpPr txBox="1"/>
      </xdr:nvSpPr>
      <xdr:spPr>
        <a:xfrm>
          <a:off x="9092946" y="2735580"/>
          <a:ext cx="704088"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A2E5309A-F003-4D20-99AD-D0757B8ECAC0}" type="TxLink">
            <a:rPr lang="en-US" sz="1200" b="0" i="0" u="none" strike="noStrike" kern="1200">
              <a:solidFill>
                <a:srgbClr val="747FA4"/>
              </a:solidFill>
              <a:latin typeface="Aptos Narrow"/>
              <a:ea typeface="+mn-ea"/>
              <a:cs typeface="+mn-cs"/>
            </a:rPr>
            <a:pPr marL="0" indent="0" algn="l" defTabSz="914400" rtl="0" eaLnBrk="1" latinLnBrk="0" hangingPunct="1"/>
            <a:t>Needs</a:t>
          </a:fld>
          <a:endParaRPr lang="ru-RU" sz="1200" b="0" i="0" u="none" strike="noStrike" kern="1200">
            <a:solidFill>
              <a:srgbClr val="747FA4"/>
            </a:solidFill>
            <a:latin typeface="Aptos Narrow"/>
            <a:ea typeface="+mn-ea"/>
            <a:cs typeface="+mn-cs"/>
          </a:endParaRPr>
        </a:p>
      </xdr:txBody>
    </xdr:sp>
    <xdr:clientData/>
  </xdr:twoCellAnchor>
  <xdr:twoCellAnchor>
    <xdr:from>
      <xdr:col>14</xdr:col>
      <xdr:colOff>558546</xdr:colOff>
      <xdr:row>17</xdr:row>
      <xdr:rowOff>39211</xdr:rowOff>
    </xdr:from>
    <xdr:to>
      <xdr:col>16</xdr:col>
      <xdr:colOff>43434</xdr:colOff>
      <xdr:row>18</xdr:row>
      <xdr:rowOff>95541</xdr:rowOff>
    </xdr:to>
    <xdr:sp macro="" textlink="Processing!D11">
      <xdr:nvSpPr>
        <xdr:cNvPr id="145" name="TextBox 20">
          <a:extLst>
            <a:ext uri="{FF2B5EF4-FFF2-40B4-BE49-F238E27FC236}">
              <a16:creationId xmlns:a16="http://schemas.microsoft.com/office/drawing/2014/main" id="{BAD0DDF2-173B-42DB-B9FE-B0079CB49FED}"/>
            </a:ext>
          </a:extLst>
        </xdr:cNvPr>
        <xdr:cNvSpPr txBox="1"/>
      </xdr:nvSpPr>
      <xdr:spPr>
        <a:xfrm>
          <a:off x="9092946" y="3148171"/>
          <a:ext cx="704088"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5077445C-810E-4526-8F61-9A7147D1B69C}" type="TxLink">
            <a:rPr lang="en-US" sz="1200" b="0" i="0" u="none" strike="noStrike" kern="1200">
              <a:solidFill>
                <a:srgbClr val="747FA4"/>
              </a:solidFill>
              <a:latin typeface="Aptos Narrow"/>
              <a:ea typeface="+mn-ea"/>
              <a:cs typeface="+mn-cs"/>
            </a:rPr>
            <a:pPr marL="0" indent="0" algn="l" defTabSz="914400" rtl="0" eaLnBrk="1" latinLnBrk="0" hangingPunct="1"/>
            <a:t>Savings</a:t>
          </a:fld>
          <a:endParaRPr lang="ru-RU" sz="1200" b="0" i="0" u="none" strike="noStrike" kern="1200">
            <a:solidFill>
              <a:srgbClr val="747FA4"/>
            </a:solidFill>
            <a:latin typeface="Aptos Narrow"/>
            <a:ea typeface="+mn-ea"/>
            <a:cs typeface="+mn-cs"/>
          </a:endParaRPr>
        </a:p>
      </xdr:txBody>
    </xdr:sp>
    <xdr:clientData/>
  </xdr:twoCellAnchor>
  <xdr:twoCellAnchor>
    <xdr:from>
      <xdr:col>14</xdr:col>
      <xdr:colOff>558546</xdr:colOff>
      <xdr:row>19</xdr:row>
      <xdr:rowOff>86042</xdr:rowOff>
    </xdr:from>
    <xdr:to>
      <xdr:col>16</xdr:col>
      <xdr:colOff>43434</xdr:colOff>
      <xdr:row>20</xdr:row>
      <xdr:rowOff>142372</xdr:rowOff>
    </xdr:to>
    <xdr:sp macro="" textlink="Processing!D12">
      <xdr:nvSpPr>
        <xdr:cNvPr id="146" name="TextBox 20">
          <a:extLst>
            <a:ext uri="{FF2B5EF4-FFF2-40B4-BE49-F238E27FC236}">
              <a16:creationId xmlns:a16="http://schemas.microsoft.com/office/drawing/2014/main" id="{B5F5A34A-3191-4175-829F-EA47FB4E8D74}"/>
            </a:ext>
          </a:extLst>
        </xdr:cNvPr>
        <xdr:cNvSpPr txBox="1"/>
      </xdr:nvSpPr>
      <xdr:spPr>
        <a:xfrm>
          <a:off x="9092946" y="3560762"/>
          <a:ext cx="704088"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9CBDABC-5EBC-49EC-A866-D4DDBE037CF3}" type="TxLink">
            <a:rPr lang="en-US" sz="1200" b="0" i="0" u="none" strike="noStrike" kern="1200">
              <a:solidFill>
                <a:srgbClr val="747FA4"/>
              </a:solidFill>
              <a:latin typeface="Aptos Narrow"/>
              <a:ea typeface="+mn-ea"/>
              <a:cs typeface="+mn-cs"/>
            </a:rPr>
            <a:pPr marL="0" indent="0" algn="l" defTabSz="914400" rtl="0" eaLnBrk="1" latinLnBrk="0" hangingPunct="1"/>
            <a:t>Goal</a:t>
          </a:fld>
          <a:endParaRPr lang="ru-RU" sz="1200" b="0" i="0" u="none" strike="noStrike" kern="1200">
            <a:solidFill>
              <a:srgbClr val="747FA4"/>
            </a:solidFill>
            <a:latin typeface="Aptos Narrow"/>
            <a:ea typeface="+mn-ea"/>
            <a:cs typeface="+mn-cs"/>
          </a:endParaRPr>
        </a:p>
      </xdr:txBody>
    </xdr:sp>
    <xdr:clientData/>
  </xdr:twoCellAnchor>
  <xdr:twoCellAnchor>
    <xdr:from>
      <xdr:col>14</xdr:col>
      <xdr:colOff>558546</xdr:colOff>
      <xdr:row>21</xdr:row>
      <xdr:rowOff>132872</xdr:rowOff>
    </xdr:from>
    <xdr:to>
      <xdr:col>16</xdr:col>
      <xdr:colOff>43434</xdr:colOff>
      <xdr:row>23</xdr:row>
      <xdr:rowOff>6322</xdr:rowOff>
    </xdr:to>
    <xdr:sp macro="" textlink="Processing!D13">
      <xdr:nvSpPr>
        <xdr:cNvPr id="147" name="TextBox 20">
          <a:extLst>
            <a:ext uri="{FF2B5EF4-FFF2-40B4-BE49-F238E27FC236}">
              <a16:creationId xmlns:a16="http://schemas.microsoft.com/office/drawing/2014/main" id="{73618446-E71A-4C77-913F-B03C684F1B0F}"/>
            </a:ext>
          </a:extLst>
        </xdr:cNvPr>
        <xdr:cNvSpPr txBox="1"/>
      </xdr:nvSpPr>
      <xdr:spPr>
        <a:xfrm>
          <a:off x="9092946" y="3973352"/>
          <a:ext cx="704088"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l" defTabSz="914400" rtl="0" eaLnBrk="1" latinLnBrk="0" hangingPunct="1"/>
          <a:fld id="{DB0AEE21-E478-4FE4-A7B8-502266C96D51}" type="TxLink">
            <a:rPr lang="en-US" sz="1200" b="0" i="0" u="none" strike="noStrike" kern="1200">
              <a:solidFill>
                <a:srgbClr val="747FA4"/>
              </a:solidFill>
              <a:latin typeface="Aptos Narrow"/>
              <a:ea typeface="+mn-ea"/>
              <a:cs typeface="+mn-cs"/>
            </a:rPr>
            <a:pPr marL="0" indent="0" algn="l" defTabSz="914400" rtl="0" eaLnBrk="1" latinLnBrk="0" hangingPunct="1"/>
            <a:t>Debts</a:t>
          </a:fld>
          <a:endParaRPr lang="ru-RU" sz="1200" b="0" i="0" u="none" strike="noStrike" kern="1200">
            <a:solidFill>
              <a:srgbClr val="747FA4"/>
            </a:solidFill>
            <a:latin typeface="Aptos Narrow"/>
            <a:ea typeface="+mn-ea"/>
            <a:cs typeface="+mn-cs"/>
          </a:endParaRPr>
        </a:p>
      </xdr:txBody>
    </xdr:sp>
    <xdr:clientData/>
  </xdr:twoCellAnchor>
  <xdr:twoCellAnchor>
    <xdr:from>
      <xdr:col>16</xdr:col>
      <xdr:colOff>514350</xdr:colOff>
      <xdr:row>14</xdr:row>
      <xdr:rowOff>175260</xdr:rowOff>
    </xdr:from>
    <xdr:to>
      <xdr:col>17</xdr:col>
      <xdr:colOff>544830</xdr:colOff>
      <xdr:row>16</xdr:row>
      <xdr:rowOff>48710</xdr:rowOff>
    </xdr:to>
    <xdr:sp macro="" textlink="Processing!E10">
      <xdr:nvSpPr>
        <xdr:cNvPr id="148" name="TextBox 20">
          <a:extLst>
            <a:ext uri="{FF2B5EF4-FFF2-40B4-BE49-F238E27FC236}">
              <a16:creationId xmlns:a16="http://schemas.microsoft.com/office/drawing/2014/main" id="{B048A009-B1A0-40F7-999A-DE615A0CDF9B}"/>
            </a:ext>
          </a:extLst>
        </xdr:cNvPr>
        <xdr:cNvSpPr txBox="1"/>
      </xdr:nvSpPr>
      <xdr:spPr>
        <a:xfrm>
          <a:off x="10267950" y="273558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498E75CA-C551-4F75-A0BC-818511235B09}" type="TxLink">
            <a:rPr lang="en-US" sz="1200" b="0" i="0" u="none" strike="noStrike" kern="1200">
              <a:solidFill>
                <a:srgbClr val="747FA4"/>
              </a:solidFill>
              <a:latin typeface="Aptos Narrow"/>
              <a:ea typeface="+mn-ea"/>
              <a:cs typeface="+mn-cs"/>
            </a:rPr>
            <a:pPr marL="0" indent="0" algn="ctr" defTabSz="914400" rtl="0" eaLnBrk="1" latinLnBrk="0" hangingPunct="1"/>
            <a:t>31%</a:t>
          </a:fld>
          <a:endParaRPr lang="ru-RU" sz="1200" b="0" i="0" u="none" strike="noStrike" kern="1200">
            <a:solidFill>
              <a:srgbClr val="747FA4"/>
            </a:solidFill>
            <a:latin typeface="Aptos Narrow"/>
            <a:ea typeface="+mn-ea"/>
            <a:cs typeface="+mn-cs"/>
          </a:endParaRPr>
        </a:p>
      </xdr:txBody>
    </xdr:sp>
    <xdr:clientData/>
  </xdr:twoCellAnchor>
  <xdr:twoCellAnchor>
    <xdr:from>
      <xdr:col>16</xdr:col>
      <xdr:colOff>514350</xdr:colOff>
      <xdr:row>17</xdr:row>
      <xdr:rowOff>39211</xdr:rowOff>
    </xdr:from>
    <xdr:to>
      <xdr:col>17</xdr:col>
      <xdr:colOff>544830</xdr:colOff>
      <xdr:row>18</xdr:row>
      <xdr:rowOff>95541</xdr:rowOff>
    </xdr:to>
    <xdr:sp macro="" textlink="Processing!E11">
      <xdr:nvSpPr>
        <xdr:cNvPr id="149" name="TextBox 20">
          <a:extLst>
            <a:ext uri="{FF2B5EF4-FFF2-40B4-BE49-F238E27FC236}">
              <a16:creationId xmlns:a16="http://schemas.microsoft.com/office/drawing/2014/main" id="{66450B26-8787-4A04-845C-0791B15E4423}"/>
            </a:ext>
          </a:extLst>
        </xdr:cNvPr>
        <xdr:cNvSpPr txBox="1"/>
      </xdr:nvSpPr>
      <xdr:spPr>
        <a:xfrm>
          <a:off x="10267950" y="314817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0FA7CB31-DD56-46A6-97E1-151BA318091F}" type="TxLink">
            <a:rPr lang="en-US" sz="1200" b="0" i="0" u="none" strike="noStrike" kern="1200">
              <a:solidFill>
                <a:srgbClr val="747FA4"/>
              </a:solidFill>
              <a:latin typeface="Aptos Narrow"/>
              <a:ea typeface="+mn-ea"/>
              <a:cs typeface="+mn-cs"/>
            </a:rPr>
            <a:pPr marL="0" indent="0" algn="ctr" defTabSz="914400" rtl="0" eaLnBrk="1" latinLnBrk="0" hangingPunct="1"/>
            <a:t>20%</a:t>
          </a:fld>
          <a:endParaRPr lang="ru-RU" sz="1200" b="0" i="0" u="none" strike="noStrike" kern="1200">
            <a:solidFill>
              <a:srgbClr val="747FA4"/>
            </a:solidFill>
            <a:latin typeface="Aptos Narrow"/>
            <a:ea typeface="+mn-ea"/>
            <a:cs typeface="+mn-cs"/>
          </a:endParaRPr>
        </a:p>
      </xdr:txBody>
    </xdr:sp>
    <xdr:clientData/>
  </xdr:twoCellAnchor>
  <xdr:twoCellAnchor>
    <xdr:from>
      <xdr:col>16</xdr:col>
      <xdr:colOff>514350</xdr:colOff>
      <xdr:row>19</xdr:row>
      <xdr:rowOff>86042</xdr:rowOff>
    </xdr:from>
    <xdr:to>
      <xdr:col>17</xdr:col>
      <xdr:colOff>544830</xdr:colOff>
      <xdr:row>20</xdr:row>
      <xdr:rowOff>142372</xdr:rowOff>
    </xdr:to>
    <xdr:sp macro="" textlink="Processing!E12">
      <xdr:nvSpPr>
        <xdr:cNvPr id="150" name="TextBox 20">
          <a:extLst>
            <a:ext uri="{FF2B5EF4-FFF2-40B4-BE49-F238E27FC236}">
              <a16:creationId xmlns:a16="http://schemas.microsoft.com/office/drawing/2014/main" id="{4305CCE2-093E-4BD5-B936-346523DF93CB}"/>
            </a:ext>
          </a:extLst>
        </xdr:cNvPr>
        <xdr:cNvSpPr txBox="1"/>
      </xdr:nvSpPr>
      <xdr:spPr>
        <a:xfrm>
          <a:off x="10267950" y="356076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8F692C56-CE24-45F8-A3AE-6643567C557E}" type="TxLink">
            <a:rPr lang="en-US" sz="1200" b="0" i="0" u="none" strike="noStrike" kern="1200">
              <a:solidFill>
                <a:srgbClr val="747FA4"/>
              </a:solidFill>
              <a:latin typeface="Aptos Narrow"/>
              <a:ea typeface="+mn-ea"/>
              <a:cs typeface="+mn-cs"/>
            </a:rPr>
            <a:pPr marL="0" indent="0" algn="ctr" defTabSz="914400" rtl="0" eaLnBrk="1" latinLnBrk="0" hangingPunct="1"/>
            <a:t>25%</a:t>
          </a:fld>
          <a:endParaRPr lang="ru-RU" sz="1200" b="0" i="0" u="none" strike="noStrike" kern="1200">
            <a:solidFill>
              <a:srgbClr val="747FA4"/>
            </a:solidFill>
            <a:latin typeface="Aptos Narrow"/>
            <a:ea typeface="+mn-ea"/>
            <a:cs typeface="+mn-cs"/>
          </a:endParaRPr>
        </a:p>
      </xdr:txBody>
    </xdr:sp>
    <xdr:clientData/>
  </xdr:twoCellAnchor>
  <xdr:twoCellAnchor>
    <xdr:from>
      <xdr:col>16</xdr:col>
      <xdr:colOff>514350</xdr:colOff>
      <xdr:row>21</xdr:row>
      <xdr:rowOff>132872</xdr:rowOff>
    </xdr:from>
    <xdr:to>
      <xdr:col>17</xdr:col>
      <xdr:colOff>544830</xdr:colOff>
      <xdr:row>23</xdr:row>
      <xdr:rowOff>6322</xdr:rowOff>
    </xdr:to>
    <xdr:sp macro="" textlink="Processing!E13">
      <xdr:nvSpPr>
        <xdr:cNvPr id="151" name="TextBox 20">
          <a:extLst>
            <a:ext uri="{FF2B5EF4-FFF2-40B4-BE49-F238E27FC236}">
              <a16:creationId xmlns:a16="http://schemas.microsoft.com/office/drawing/2014/main" id="{0D855F8E-6EF7-4908-B94E-2C831FA0D117}"/>
            </a:ext>
          </a:extLst>
        </xdr:cNvPr>
        <xdr:cNvSpPr txBox="1"/>
      </xdr:nvSpPr>
      <xdr:spPr>
        <a:xfrm>
          <a:off x="10267950" y="397335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DCB6B53A-DFBE-447C-8B85-B72EDD361276}" type="TxLink">
            <a:rPr lang="en-US" sz="1200" b="0" i="0" u="none" strike="noStrike" kern="1200">
              <a:solidFill>
                <a:srgbClr val="747FA4"/>
              </a:solidFill>
              <a:latin typeface="Aptos Narrow"/>
              <a:ea typeface="+mn-ea"/>
              <a:cs typeface="+mn-cs"/>
            </a:rPr>
            <a:pPr marL="0" indent="0" algn="ctr" defTabSz="914400" rtl="0" eaLnBrk="1" latinLnBrk="0" hangingPunct="1"/>
            <a:t>24%</a:t>
          </a:fld>
          <a:endParaRPr lang="ru-RU" sz="1200" b="0" i="0" u="none" strike="noStrike" kern="1200">
            <a:solidFill>
              <a:srgbClr val="747FA4"/>
            </a:solidFill>
            <a:latin typeface="Aptos Narrow"/>
            <a:ea typeface="+mn-ea"/>
            <a:cs typeface="+mn-cs"/>
          </a:endParaRPr>
        </a:p>
      </xdr:txBody>
    </xdr:sp>
    <xdr:clientData/>
  </xdr:twoCellAnchor>
  <xdr:twoCellAnchor>
    <xdr:from>
      <xdr:col>18</xdr:col>
      <xdr:colOff>291066</xdr:colOff>
      <xdr:row>14</xdr:row>
      <xdr:rowOff>175260</xdr:rowOff>
    </xdr:from>
    <xdr:to>
      <xdr:col>19</xdr:col>
      <xdr:colOff>321546</xdr:colOff>
      <xdr:row>16</xdr:row>
      <xdr:rowOff>48710</xdr:rowOff>
    </xdr:to>
    <xdr:sp macro="" textlink="Processing!F10">
      <xdr:nvSpPr>
        <xdr:cNvPr id="152" name="TextBox 20">
          <a:extLst>
            <a:ext uri="{FF2B5EF4-FFF2-40B4-BE49-F238E27FC236}">
              <a16:creationId xmlns:a16="http://schemas.microsoft.com/office/drawing/2014/main" id="{7E51C86A-834B-4A93-AD89-EB1FDA50A27D}"/>
            </a:ext>
          </a:extLst>
        </xdr:cNvPr>
        <xdr:cNvSpPr txBox="1"/>
      </xdr:nvSpPr>
      <xdr:spPr>
        <a:xfrm>
          <a:off x="11263866" y="2735580"/>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1AD85183-709D-4241-ABBE-2C771D909467}" type="TxLink">
            <a:rPr lang="en-US" sz="1200" b="0" i="0" u="none" strike="noStrike" kern="1200">
              <a:solidFill>
                <a:srgbClr val="747FA4"/>
              </a:solidFill>
              <a:latin typeface="Aptos Narrow"/>
              <a:ea typeface="+mn-ea"/>
              <a:cs typeface="+mn-cs"/>
            </a:rPr>
            <a:pPr marL="0" indent="0" algn="r" defTabSz="914400" rtl="0" eaLnBrk="1" latinLnBrk="0" hangingPunct="1"/>
            <a:t> $5,495 </a:t>
          </a:fld>
          <a:endParaRPr lang="ru-RU" sz="1200" b="0" i="0" u="none" strike="noStrike" kern="1200">
            <a:solidFill>
              <a:srgbClr val="747FA4"/>
            </a:solidFill>
            <a:latin typeface="Aptos Narrow"/>
            <a:ea typeface="+mn-ea"/>
            <a:cs typeface="+mn-cs"/>
          </a:endParaRPr>
        </a:p>
      </xdr:txBody>
    </xdr:sp>
    <xdr:clientData/>
  </xdr:twoCellAnchor>
  <xdr:twoCellAnchor>
    <xdr:from>
      <xdr:col>18</xdr:col>
      <xdr:colOff>291066</xdr:colOff>
      <xdr:row>17</xdr:row>
      <xdr:rowOff>39211</xdr:rowOff>
    </xdr:from>
    <xdr:to>
      <xdr:col>19</xdr:col>
      <xdr:colOff>321546</xdr:colOff>
      <xdr:row>18</xdr:row>
      <xdr:rowOff>95541</xdr:rowOff>
    </xdr:to>
    <xdr:sp macro="" textlink="Processing!F11">
      <xdr:nvSpPr>
        <xdr:cNvPr id="153" name="TextBox 20">
          <a:extLst>
            <a:ext uri="{FF2B5EF4-FFF2-40B4-BE49-F238E27FC236}">
              <a16:creationId xmlns:a16="http://schemas.microsoft.com/office/drawing/2014/main" id="{C02B0877-47F5-48C3-877E-3B52C20E017B}"/>
            </a:ext>
          </a:extLst>
        </xdr:cNvPr>
        <xdr:cNvSpPr txBox="1"/>
      </xdr:nvSpPr>
      <xdr:spPr>
        <a:xfrm>
          <a:off x="11263866" y="3148171"/>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43000DDD-B619-4274-A59D-E1197F81BA5B}" type="TxLink">
            <a:rPr lang="en-US" sz="1200" b="0" i="0" u="none" strike="noStrike" kern="1200">
              <a:solidFill>
                <a:srgbClr val="747FA4"/>
              </a:solidFill>
              <a:latin typeface="Aptos Narrow"/>
              <a:ea typeface="+mn-ea"/>
              <a:cs typeface="+mn-cs"/>
            </a:rPr>
            <a:pPr marL="0" indent="0" algn="r" defTabSz="914400" rtl="0" eaLnBrk="1" latinLnBrk="0" hangingPunct="1"/>
            <a:t> $3,592 </a:t>
          </a:fld>
          <a:endParaRPr lang="ru-RU" sz="1200" b="0" i="0" u="none" strike="noStrike" kern="1200">
            <a:solidFill>
              <a:srgbClr val="747FA4"/>
            </a:solidFill>
            <a:latin typeface="Aptos Narrow"/>
            <a:ea typeface="+mn-ea"/>
            <a:cs typeface="+mn-cs"/>
          </a:endParaRPr>
        </a:p>
      </xdr:txBody>
    </xdr:sp>
    <xdr:clientData/>
  </xdr:twoCellAnchor>
  <xdr:twoCellAnchor>
    <xdr:from>
      <xdr:col>18</xdr:col>
      <xdr:colOff>291066</xdr:colOff>
      <xdr:row>19</xdr:row>
      <xdr:rowOff>86042</xdr:rowOff>
    </xdr:from>
    <xdr:to>
      <xdr:col>19</xdr:col>
      <xdr:colOff>321546</xdr:colOff>
      <xdr:row>20</xdr:row>
      <xdr:rowOff>142372</xdr:rowOff>
    </xdr:to>
    <xdr:sp macro="" textlink="Processing!F12">
      <xdr:nvSpPr>
        <xdr:cNvPr id="154" name="TextBox 20">
          <a:extLst>
            <a:ext uri="{FF2B5EF4-FFF2-40B4-BE49-F238E27FC236}">
              <a16:creationId xmlns:a16="http://schemas.microsoft.com/office/drawing/2014/main" id="{3B0D3B0D-FCD9-4E33-AE7B-FE45164EFD69}"/>
            </a:ext>
          </a:extLst>
        </xdr:cNvPr>
        <xdr:cNvSpPr txBox="1"/>
      </xdr:nvSpPr>
      <xdr:spPr>
        <a:xfrm>
          <a:off x="11263866" y="356076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519656CB-1C6D-4B14-88C7-09F5C7F28DD3}" type="TxLink">
            <a:rPr lang="en-US" sz="1200" b="0" i="0" u="none" strike="noStrike" kern="1200">
              <a:solidFill>
                <a:srgbClr val="747FA4"/>
              </a:solidFill>
              <a:latin typeface="Aptos Narrow"/>
              <a:ea typeface="+mn-ea"/>
              <a:cs typeface="+mn-cs"/>
            </a:rPr>
            <a:pPr marL="0" indent="0" algn="r" defTabSz="914400" rtl="0" eaLnBrk="1" latinLnBrk="0" hangingPunct="1"/>
            <a:t> $4,500 </a:t>
          </a:fld>
          <a:endParaRPr lang="ru-RU" sz="1200" b="0" i="0" u="none" strike="noStrike" kern="1200">
            <a:solidFill>
              <a:srgbClr val="747FA4"/>
            </a:solidFill>
            <a:latin typeface="Aptos Narrow"/>
            <a:ea typeface="+mn-ea"/>
            <a:cs typeface="+mn-cs"/>
          </a:endParaRPr>
        </a:p>
      </xdr:txBody>
    </xdr:sp>
    <xdr:clientData/>
  </xdr:twoCellAnchor>
  <xdr:twoCellAnchor>
    <xdr:from>
      <xdr:col>18</xdr:col>
      <xdr:colOff>291066</xdr:colOff>
      <xdr:row>21</xdr:row>
      <xdr:rowOff>132872</xdr:rowOff>
    </xdr:from>
    <xdr:to>
      <xdr:col>19</xdr:col>
      <xdr:colOff>321546</xdr:colOff>
      <xdr:row>23</xdr:row>
      <xdr:rowOff>6322</xdr:rowOff>
    </xdr:to>
    <xdr:sp macro="" textlink="Processing!F13">
      <xdr:nvSpPr>
        <xdr:cNvPr id="155" name="TextBox 20">
          <a:extLst>
            <a:ext uri="{FF2B5EF4-FFF2-40B4-BE49-F238E27FC236}">
              <a16:creationId xmlns:a16="http://schemas.microsoft.com/office/drawing/2014/main" id="{CD296937-2EF0-4DA1-94D9-8A6E25C6DCCE}"/>
            </a:ext>
          </a:extLst>
        </xdr:cNvPr>
        <xdr:cNvSpPr txBox="1"/>
      </xdr:nvSpPr>
      <xdr:spPr>
        <a:xfrm>
          <a:off x="11263866" y="3973352"/>
          <a:ext cx="640080" cy="239210"/>
        </a:xfrm>
        <a:prstGeom prst="rect">
          <a:avLst/>
        </a:prstGeom>
        <a:noFill/>
      </xdr:spPr>
      <xdr:txBody>
        <a:bodyPr wrap="square" rtlCol="0">
          <a:no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r" defTabSz="914400" rtl="0" eaLnBrk="1" latinLnBrk="0" hangingPunct="1"/>
          <a:fld id="{3C64B4BA-43AB-47FF-B2B1-33004BDA7C6A}" type="TxLink">
            <a:rPr lang="en-US" sz="1200" b="0" i="0" u="none" strike="noStrike" kern="1200">
              <a:solidFill>
                <a:srgbClr val="747FA4"/>
              </a:solidFill>
              <a:latin typeface="Aptos Narrow"/>
              <a:ea typeface="+mn-ea"/>
              <a:cs typeface="+mn-cs"/>
            </a:rPr>
            <a:pPr marL="0" indent="0" algn="r" defTabSz="914400" rtl="0" eaLnBrk="1" latinLnBrk="0" hangingPunct="1"/>
            <a:t> $4,374 </a:t>
          </a:fld>
          <a:endParaRPr lang="ru-RU" sz="1200" b="0" i="0" u="none" strike="noStrike" kern="1200">
            <a:solidFill>
              <a:srgbClr val="747FA4"/>
            </a:solidFill>
            <a:latin typeface="Aptos Narrow"/>
            <a:ea typeface="+mn-ea"/>
            <a:cs typeface="+mn-cs"/>
          </a:endParaRPr>
        </a:p>
      </xdr:txBody>
    </xdr:sp>
    <xdr:clientData/>
  </xdr:twoCellAnchor>
  <xdr:twoCellAnchor>
    <xdr:from>
      <xdr:col>17</xdr:col>
      <xdr:colOff>536532</xdr:colOff>
      <xdr:row>24</xdr:row>
      <xdr:rowOff>53340</xdr:rowOff>
    </xdr:from>
    <xdr:to>
      <xdr:col>20</xdr:col>
      <xdr:colOff>49528</xdr:colOff>
      <xdr:row>28</xdr:row>
      <xdr:rowOff>76200</xdr:rowOff>
    </xdr:to>
    <xdr:sp macro="" textlink="Processing!E15">
      <xdr:nvSpPr>
        <xdr:cNvPr id="156" name="Rectangle: Rounded Corners 155">
          <a:extLst>
            <a:ext uri="{FF2B5EF4-FFF2-40B4-BE49-F238E27FC236}">
              <a16:creationId xmlns:a16="http://schemas.microsoft.com/office/drawing/2014/main" id="{9559EB09-F541-4EB3-ACAE-8C76F4AB1E2C}"/>
            </a:ext>
          </a:extLst>
        </xdr:cNvPr>
        <xdr:cNvSpPr/>
      </xdr:nvSpPr>
      <xdr:spPr>
        <a:xfrm>
          <a:off x="10899732" y="4442460"/>
          <a:ext cx="1341796" cy="754380"/>
        </a:xfrm>
        <a:prstGeom prst="roundRect">
          <a:avLst>
            <a:gd name="adj" fmla="val 19697"/>
          </a:avLst>
        </a:prstGeom>
        <a:solidFill>
          <a:srgbClr val="F4F5FC"/>
        </a:solidFill>
        <a:ln w="19050">
          <a:solidFill>
            <a:schemeClr val="bg1"/>
          </a:solidFill>
        </a:ln>
        <a:effectLst>
          <a:outerShdw blurRad="50800" dist="38100" dir="2700000" algn="tl" rotWithShape="0">
            <a:srgbClr val="3D506B">
              <a:alpha val="40000"/>
            </a:srgb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algn="ctr"/>
          <a:fld id="{5D43211B-0796-4FA0-B971-74B790C103E3}" type="TxLink">
            <a:rPr lang="en-US" sz="1100" b="0" i="0" u="none" strike="noStrike">
              <a:solidFill>
                <a:srgbClr val="747FA4"/>
              </a:solidFill>
              <a:latin typeface="Aptos Narrow"/>
            </a:rPr>
            <a:pPr algn="ctr"/>
            <a:t>Balance</a:t>
          </a:fld>
          <a:endParaRPr lang="ru-RU" sz="1100">
            <a:solidFill>
              <a:srgbClr val="747FA4"/>
            </a:solidFill>
          </a:endParaRPr>
        </a:p>
      </xdr:txBody>
    </xdr:sp>
    <xdr:clientData/>
  </xdr:twoCellAnchor>
  <xdr:twoCellAnchor>
    <xdr:from>
      <xdr:col>18</xdr:col>
      <xdr:colOff>99060</xdr:colOff>
      <xdr:row>24</xdr:row>
      <xdr:rowOff>175260</xdr:rowOff>
    </xdr:from>
    <xdr:to>
      <xdr:col>19</xdr:col>
      <xdr:colOff>491489</xdr:colOff>
      <xdr:row>27</xdr:row>
      <xdr:rowOff>697</xdr:rowOff>
    </xdr:to>
    <xdr:sp macro="" textlink="Processing!F15">
      <xdr:nvSpPr>
        <xdr:cNvPr id="157" name="TextBox 20">
          <a:extLst>
            <a:ext uri="{FF2B5EF4-FFF2-40B4-BE49-F238E27FC236}">
              <a16:creationId xmlns:a16="http://schemas.microsoft.com/office/drawing/2014/main" id="{3A7A9B05-A591-403E-9900-B36A30FCDF41}"/>
            </a:ext>
          </a:extLst>
        </xdr:cNvPr>
        <xdr:cNvSpPr txBox="1"/>
      </xdr:nvSpPr>
      <xdr:spPr>
        <a:xfrm>
          <a:off x="11071860" y="4564380"/>
          <a:ext cx="1002029" cy="374077"/>
        </a:xfrm>
        <a:prstGeom prst="rect">
          <a:avLst/>
        </a:prstGeom>
        <a:noFill/>
      </xdr:spPr>
      <xdr:txBody>
        <a:bodyPr wrap="square" rtlCol="0">
          <a:spAutoFit/>
        </a:bodyPr>
        <a:lstStyle>
          <a:defPPr>
            <a:defRPr lang="ru-RU"/>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indent="0" algn="ctr" defTabSz="914400" rtl="0" eaLnBrk="1" latinLnBrk="0" hangingPunct="1"/>
          <a:fld id="{88752FE9-B576-48E8-9330-EB4C48F6B79B}" type="TxLink">
            <a:rPr lang="en-US" sz="1800" b="1" i="0" u="none" strike="noStrike" kern="1200">
              <a:solidFill>
                <a:srgbClr val="000000"/>
              </a:solidFill>
              <a:latin typeface="Aptos Narrow"/>
              <a:ea typeface="+mn-ea"/>
              <a:cs typeface="+mn-cs"/>
            </a:rPr>
            <a:pPr marL="0" indent="0" algn="ctr" defTabSz="914400" rtl="0" eaLnBrk="1" latinLnBrk="0" hangingPunct="1"/>
            <a:t> $3,171 </a:t>
          </a:fld>
          <a:endParaRPr lang="ru-RU" sz="1800" b="1" i="0" u="none" strike="noStrike" kern="1200">
            <a:solidFill>
              <a:srgbClr val="000000"/>
            </a:solidFill>
            <a:latin typeface="Aptos Narrow"/>
            <a:ea typeface="+mn-ea"/>
            <a:cs typeface="+mn-cs"/>
          </a:endParaRPr>
        </a:p>
      </xdr:txBody>
    </xdr:sp>
    <xdr:clientData/>
  </xdr:twoCellAnchor>
  <xdr:twoCellAnchor>
    <xdr:from>
      <xdr:col>14</xdr:col>
      <xdr:colOff>384132</xdr:colOff>
      <xdr:row>15</xdr:row>
      <xdr:rowOff>68579</xdr:rowOff>
    </xdr:from>
    <xdr:to>
      <xdr:col>14</xdr:col>
      <xdr:colOff>521292</xdr:colOff>
      <xdr:row>16</xdr:row>
      <xdr:rowOff>22859</xdr:rowOff>
    </xdr:to>
    <xdr:sp macro="" textlink="">
      <xdr:nvSpPr>
        <xdr:cNvPr id="158" name="Oval 157">
          <a:extLst>
            <a:ext uri="{FF2B5EF4-FFF2-40B4-BE49-F238E27FC236}">
              <a16:creationId xmlns:a16="http://schemas.microsoft.com/office/drawing/2014/main" id="{278D8163-97D5-476D-9DD2-21EB12576403}"/>
            </a:ext>
          </a:extLst>
        </xdr:cNvPr>
        <xdr:cNvSpPr/>
      </xdr:nvSpPr>
      <xdr:spPr>
        <a:xfrm>
          <a:off x="8918532" y="2811779"/>
          <a:ext cx="137160" cy="137160"/>
        </a:xfrm>
        <a:prstGeom prst="ellipse">
          <a:avLst/>
        </a:prstGeom>
        <a:solidFill>
          <a:srgbClr val="13203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14</xdr:col>
      <xdr:colOff>384132</xdr:colOff>
      <xdr:row>17</xdr:row>
      <xdr:rowOff>112683</xdr:rowOff>
    </xdr:from>
    <xdr:to>
      <xdr:col>14</xdr:col>
      <xdr:colOff>521292</xdr:colOff>
      <xdr:row>18</xdr:row>
      <xdr:rowOff>66963</xdr:rowOff>
    </xdr:to>
    <xdr:sp macro="" textlink="">
      <xdr:nvSpPr>
        <xdr:cNvPr id="159" name="Oval 158">
          <a:extLst>
            <a:ext uri="{FF2B5EF4-FFF2-40B4-BE49-F238E27FC236}">
              <a16:creationId xmlns:a16="http://schemas.microsoft.com/office/drawing/2014/main" id="{C61E3EA2-EA46-4E65-824B-5B52026C83BC}"/>
            </a:ext>
          </a:extLst>
        </xdr:cNvPr>
        <xdr:cNvSpPr/>
      </xdr:nvSpPr>
      <xdr:spPr>
        <a:xfrm>
          <a:off x="8918532" y="3221643"/>
          <a:ext cx="137160" cy="137160"/>
        </a:xfrm>
        <a:prstGeom prst="ellipse">
          <a:avLst/>
        </a:prstGeom>
        <a:solidFill>
          <a:srgbClr val="5882B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14</xdr:col>
      <xdr:colOff>384132</xdr:colOff>
      <xdr:row>19</xdr:row>
      <xdr:rowOff>156787</xdr:rowOff>
    </xdr:from>
    <xdr:to>
      <xdr:col>14</xdr:col>
      <xdr:colOff>521292</xdr:colOff>
      <xdr:row>20</xdr:row>
      <xdr:rowOff>111067</xdr:rowOff>
    </xdr:to>
    <xdr:sp macro="" textlink="">
      <xdr:nvSpPr>
        <xdr:cNvPr id="160" name="Oval 159">
          <a:extLst>
            <a:ext uri="{FF2B5EF4-FFF2-40B4-BE49-F238E27FC236}">
              <a16:creationId xmlns:a16="http://schemas.microsoft.com/office/drawing/2014/main" id="{6984CADD-48FD-4123-AE74-39BEA8CF6EF0}"/>
            </a:ext>
          </a:extLst>
        </xdr:cNvPr>
        <xdr:cNvSpPr/>
      </xdr:nvSpPr>
      <xdr:spPr>
        <a:xfrm>
          <a:off x="8918532" y="3631507"/>
          <a:ext cx="137160" cy="137160"/>
        </a:xfrm>
        <a:prstGeom prst="ellipse">
          <a:avLst/>
        </a:prstGeom>
        <a:solidFill>
          <a:srgbClr val="01EFF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14</xdr:col>
      <xdr:colOff>384132</xdr:colOff>
      <xdr:row>22</xdr:row>
      <xdr:rowOff>18011</xdr:rowOff>
    </xdr:from>
    <xdr:to>
      <xdr:col>14</xdr:col>
      <xdr:colOff>521292</xdr:colOff>
      <xdr:row>22</xdr:row>
      <xdr:rowOff>155171</xdr:rowOff>
    </xdr:to>
    <xdr:sp macro="" textlink="">
      <xdr:nvSpPr>
        <xdr:cNvPr id="161" name="Oval 160">
          <a:extLst>
            <a:ext uri="{FF2B5EF4-FFF2-40B4-BE49-F238E27FC236}">
              <a16:creationId xmlns:a16="http://schemas.microsoft.com/office/drawing/2014/main" id="{B55E4622-8E97-4A5B-8210-1973432FF178}"/>
            </a:ext>
          </a:extLst>
        </xdr:cNvPr>
        <xdr:cNvSpPr/>
      </xdr:nvSpPr>
      <xdr:spPr>
        <a:xfrm>
          <a:off x="8918532" y="4041371"/>
          <a:ext cx="137160" cy="137160"/>
        </a:xfrm>
        <a:prstGeom prst="ellipse">
          <a:avLst/>
        </a:prstGeom>
        <a:solidFill>
          <a:srgbClr val="29A3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editAs="oneCell">
    <xdr:from>
      <xdr:col>13</xdr:col>
      <xdr:colOff>466535</xdr:colOff>
      <xdr:row>11</xdr:row>
      <xdr:rowOff>48193</xdr:rowOff>
    </xdr:from>
    <xdr:to>
      <xdr:col>14</xdr:col>
      <xdr:colOff>147781</xdr:colOff>
      <xdr:row>12</xdr:row>
      <xdr:rowOff>157921</xdr:rowOff>
    </xdr:to>
    <xdr:pic>
      <xdr:nvPicPr>
        <xdr:cNvPr id="162" name="Graphic 161" descr="Download from cloud outline">
          <a:extLst>
            <a:ext uri="{FF2B5EF4-FFF2-40B4-BE49-F238E27FC236}">
              <a16:creationId xmlns:a16="http://schemas.microsoft.com/office/drawing/2014/main" id="{162A2FBA-7318-4449-9CF2-8E518715F593}"/>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8391335" y="2059873"/>
          <a:ext cx="290846" cy="292608"/>
        </a:xfrm>
        <a:prstGeom prst="rect">
          <a:avLst/>
        </a:prstGeom>
      </xdr:spPr>
    </xdr:pic>
    <xdr:clientData/>
  </xdr:twoCellAnchor>
  <xdr:twoCellAnchor editAs="oneCell">
    <xdr:from>
      <xdr:col>13</xdr:col>
      <xdr:colOff>441960</xdr:colOff>
      <xdr:row>8</xdr:row>
      <xdr:rowOff>38100</xdr:rowOff>
    </xdr:from>
    <xdr:to>
      <xdr:col>14</xdr:col>
      <xdr:colOff>150678</xdr:colOff>
      <xdr:row>9</xdr:row>
      <xdr:rowOff>175260</xdr:rowOff>
    </xdr:to>
    <xdr:pic>
      <xdr:nvPicPr>
        <xdr:cNvPr id="163" name="Graphic 162" descr="Arrow circle outline">
          <a:extLst>
            <a:ext uri="{FF2B5EF4-FFF2-40B4-BE49-F238E27FC236}">
              <a16:creationId xmlns:a16="http://schemas.microsoft.com/office/drawing/2014/main" id="{A7EE9EBA-79D3-44E0-8C84-CA3641C073DF}"/>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8366760" y="1501140"/>
          <a:ext cx="318318" cy="320040"/>
        </a:xfrm>
        <a:prstGeom prst="rect">
          <a:avLst/>
        </a:prstGeom>
      </xdr:spPr>
    </xdr:pic>
    <xdr:clientData/>
  </xdr:twoCellAnchor>
  <xdr:twoCellAnchor>
    <xdr:from>
      <xdr:col>0</xdr:col>
      <xdr:colOff>0</xdr:colOff>
      <xdr:row>0</xdr:row>
      <xdr:rowOff>0</xdr:rowOff>
    </xdr:from>
    <xdr:to>
      <xdr:col>1</xdr:col>
      <xdr:colOff>83820</xdr:colOff>
      <xdr:row>1</xdr:row>
      <xdr:rowOff>83820</xdr:rowOff>
    </xdr:to>
    <xdr:sp macro="" textlink="">
      <xdr:nvSpPr>
        <xdr:cNvPr id="164" name="Rectangle 163">
          <a:extLst>
            <a:ext uri="{FF2B5EF4-FFF2-40B4-BE49-F238E27FC236}">
              <a16:creationId xmlns:a16="http://schemas.microsoft.com/office/drawing/2014/main" id="{47F09342-C6D1-4264-83FA-31CAB13C9378}"/>
            </a:ext>
          </a:extLst>
        </xdr:cNvPr>
        <xdr:cNvSpPr/>
      </xdr:nvSpPr>
      <xdr:spPr>
        <a:xfrm>
          <a:off x="0" y="0"/>
          <a:ext cx="693420" cy="266700"/>
        </a:xfrm>
        <a:prstGeom prst="rect">
          <a:avLst/>
        </a:prstGeom>
        <a:solidFill>
          <a:srgbClr val="E6E2F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ru-RU" sz="1100"/>
        </a:p>
      </xdr:txBody>
    </xdr:sp>
    <xdr:clientData/>
  </xdr:twoCellAnchor>
  <xdr:twoCellAnchor>
    <xdr:from>
      <xdr:col>22</xdr:col>
      <xdr:colOff>212160</xdr:colOff>
      <xdr:row>1</xdr:row>
      <xdr:rowOff>0</xdr:rowOff>
    </xdr:from>
    <xdr:to>
      <xdr:col>22</xdr:col>
      <xdr:colOff>486480</xdr:colOff>
      <xdr:row>2</xdr:row>
      <xdr:rowOff>91440</xdr:rowOff>
    </xdr:to>
    <xdr:pic>
      <xdr:nvPicPr>
        <xdr:cNvPr id="166" name="Graphic 165" descr="Partial sun with solid fill">
          <a:hlinkClick xmlns:r="http://schemas.openxmlformats.org/officeDocument/2006/relationships" r:id="rId29"/>
          <a:extLst>
            <a:ext uri="{FF2B5EF4-FFF2-40B4-BE49-F238E27FC236}">
              <a16:creationId xmlns:a16="http://schemas.microsoft.com/office/drawing/2014/main" id="{E50321D0-2086-DE70-3064-7C2CF26799AB}"/>
            </a:ext>
          </a:extLst>
        </xdr:cNvPr>
        <xdr:cNvPicPr>
          <a:picLocks noChangeAspect="1"/>
        </xdr:cNvPicPr>
      </xdr:nvPicPr>
      <xdr:blipFill>
        <a:blip xmlns:r="http://schemas.openxmlformats.org/officeDocument/2006/relationships" r:embed="rId30">
          <a:extLst>
            <a:ext uri="{96DAC541-7B7A-43D3-8B79-37D633B846F1}">
              <asvg:svgBlip xmlns:asvg="http://schemas.microsoft.com/office/drawing/2016/SVG/main" r:embed="rId31"/>
            </a:ext>
          </a:extLst>
        </a:blip>
        <a:stretch>
          <a:fillRect/>
        </a:stretch>
      </xdr:blipFill>
      <xdr:spPr>
        <a:xfrm>
          <a:off x="13623360" y="182880"/>
          <a:ext cx="274320" cy="274320"/>
        </a:xfrm>
        <a:prstGeom prst="rect">
          <a:avLst/>
        </a:prstGeom>
      </xdr:spPr>
    </xdr:pic>
    <xdr:clientData/>
  </xdr:twoCellAnchor>
  <xdr:twoCellAnchor>
    <xdr:from>
      <xdr:col>21</xdr:col>
      <xdr:colOff>426720</xdr:colOff>
      <xdr:row>1</xdr:row>
      <xdr:rowOff>0</xdr:rowOff>
    </xdr:from>
    <xdr:to>
      <xdr:col>22</xdr:col>
      <xdr:colOff>91440</xdr:colOff>
      <xdr:row>2</xdr:row>
      <xdr:rowOff>91440</xdr:rowOff>
    </xdr:to>
    <xdr:pic>
      <xdr:nvPicPr>
        <xdr:cNvPr id="167" name="Graphic 166" descr="Moon with solid fill">
          <a:hlinkClick xmlns:r="http://schemas.openxmlformats.org/officeDocument/2006/relationships" r:id="rId32"/>
          <a:extLst>
            <a:ext uri="{FF2B5EF4-FFF2-40B4-BE49-F238E27FC236}">
              <a16:creationId xmlns:a16="http://schemas.microsoft.com/office/drawing/2014/main" id="{1FD98147-2D24-02E1-378F-81566EBC923D}"/>
            </a:ext>
          </a:extLst>
        </xdr:cNvPr>
        <xdr:cNvPicPr>
          <a:picLocks noChangeAspect="1"/>
        </xdr:cNvPicPr>
      </xdr:nvPicPr>
      <xdr:blipFill>
        <a:blip xmlns:r="http://schemas.openxmlformats.org/officeDocument/2006/relationships" r:embed="rId33">
          <a:extLst>
            <a:ext uri="{96DAC541-7B7A-43D3-8B79-37D633B846F1}">
              <asvg:svgBlip xmlns:asvg="http://schemas.microsoft.com/office/drawing/2016/SVG/main" r:embed="rId34"/>
            </a:ext>
          </a:extLst>
        </a:blip>
        <a:stretch>
          <a:fillRect/>
        </a:stretch>
      </xdr:blipFill>
      <xdr:spPr>
        <a:xfrm>
          <a:off x="13228320" y="182880"/>
          <a:ext cx="274320" cy="274320"/>
        </a:xfrm>
        <a:prstGeom prst="rect">
          <a:avLst/>
        </a:prstGeom>
      </xdr:spPr>
    </xdr:pic>
    <xdr:clientData/>
  </xdr:twoCellAnchor>
  <xdr:twoCellAnchor>
    <xdr:from>
      <xdr:col>22</xdr:col>
      <xdr:colOff>607200</xdr:colOff>
      <xdr:row>1</xdr:row>
      <xdr:rowOff>0</xdr:rowOff>
    </xdr:from>
    <xdr:to>
      <xdr:col>23</xdr:col>
      <xdr:colOff>271920</xdr:colOff>
      <xdr:row>2</xdr:row>
      <xdr:rowOff>91440</xdr:rowOff>
    </xdr:to>
    <xdr:pic>
      <xdr:nvPicPr>
        <xdr:cNvPr id="168" name="Graphic 167" descr="Sun with solid fill">
          <a:extLst>
            <a:ext uri="{FF2B5EF4-FFF2-40B4-BE49-F238E27FC236}">
              <a16:creationId xmlns:a16="http://schemas.microsoft.com/office/drawing/2014/main" id="{AC7E10DB-0402-8754-B8B0-8942A1CEE96E}"/>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14018400" y="182880"/>
          <a:ext cx="274320" cy="27432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91.649721296293" createdVersion="8" refreshedVersion="8" minRefreshableVersion="3" recordCount="36" xr:uid="{95B45F6C-D0C0-480E-BE49-7B5BDD40B363}">
  <cacheSource type="worksheet">
    <worksheetSource name="mydata"/>
  </cacheSource>
  <cacheFields count="33">
    <cacheField name="Year" numFmtId="0">
      <sharedItems containsSemiMixedTypes="0" containsString="0" containsNumber="1" containsInteger="1" minValue="2028" maxValue="2030" count="3">
        <n v="2028"/>
        <n v="2029"/>
        <n v="2030"/>
      </sharedItems>
    </cacheField>
    <cacheField name="Month" numFmtId="0">
      <sharedItems count="12">
        <s v="JAN"/>
        <s v="FEB"/>
        <s v="MAR"/>
        <s v="APR"/>
        <s v="MAY"/>
        <s v="JUN"/>
        <s v="JUL"/>
        <s v="AUG"/>
        <s v="SEP"/>
        <s v="OCT"/>
        <s v="NOV"/>
        <s v="DEC"/>
      </sharedItems>
    </cacheField>
    <cacheField name="Num Month" numFmtId="0">
      <sharedItems containsSemiMixedTypes="0" containsString="0" containsNumber="1" containsInteger="1" minValue="1" maxValue="12"/>
    </cacheField>
    <cacheField name="Inflow" numFmtId="0">
      <sharedItems containsSemiMixedTypes="0" containsString="0" containsNumber="1" containsInteger="1" minValue="1400" maxValue="4388"/>
    </cacheField>
    <cacheField name="Checking" numFmtId="0">
      <sharedItems containsSemiMixedTypes="0" containsString="0" containsNumber="1" containsInteger="1" minValue="212" maxValue="1028"/>
    </cacheField>
    <cacheField name="Saving" numFmtId="0">
      <sharedItems containsSemiMixedTypes="0" containsString="0" containsNumber="1" containsInteger="1" minValue="197" maxValue="873"/>
    </cacheField>
    <cacheField name="Investments" numFmtId="0">
      <sharedItems containsSemiMixedTypes="0" containsString="0" containsNumber="1" containsInteger="1" minValue="216" maxValue="1360"/>
    </cacheField>
    <cacheField name="Digital Craft" numFmtId="0">
      <sharedItems containsSemiMixedTypes="0" containsString="0" containsNumber="1" containsInteger="1" minValue="309" maxValue="1063"/>
    </cacheField>
    <cacheField name="Rewards" numFmtId="0">
      <sharedItems containsSemiMixedTypes="0" containsString="0" containsNumber="1" containsInteger="1" minValue="280" maxValue="878"/>
    </cacheField>
    <cacheField name="Costs" numFmtId="0">
      <sharedItems containsSemiMixedTypes="0" containsString="0" containsNumber="1" containsInteger="1" minValue="1400" maxValue="4000"/>
    </cacheField>
    <cacheField name="Housing" numFmtId="0">
      <sharedItems containsSemiMixedTypes="0" containsString="0" containsNumber="1" containsInteger="1" minValue="367" maxValue="1191"/>
    </cacheField>
    <cacheField name="Food" numFmtId="0">
      <sharedItems containsSemiMixedTypes="0" containsString="0" containsNumber="1" containsInteger="1" minValue="127" maxValue="745"/>
    </cacheField>
    <cacheField name="Transport" numFmtId="0">
      <sharedItems containsSemiMixedTypes="0" containsString="0" containsNumber="1" containsInteger="1" minValue="126" maxValue="699"/>
    </cacheField>
    <cacheField name="Shopping" numFmtId="0">
      <sharedItems containsSemiMixedTypes="0" containsString="0" containsNumber="1" containsInteger="1" minValue="138" maxValue="666"/>
    </cacheField>
    <cacheField name="Gym" numFmtId="0">
      <sharedItems containsSemiMixedTypes="0" containsString="0" containsNumber="1" containsInteger="1" minValue="215" maxValue="788"/>
    </cacheField>
    <cacheField name="Other" numFmtId="0">
      <sharedItems containsSemiMixedTypes="0" containsString="0" containsNumber="1" containsInteger="1" minValue="67" maxValue="289"/>
    </cacheField>
    <cacheField name="Goals" numFmtId="0">
      <sharedItems containsSemiMixedTypes="0" containsString="0" containsNumber="1" containsInteger="1" minValue="80" maxValue="17507"/>
    </cacheField>
    <cacheField name="Home" numFmtId="0">
      <sharedItems containsSemiMixedTypes="0" containsString="0" containsNumber="1" containsInteger="1" minValue="20" maxValue="5018"/>
    </cacheField>
    <cacheField name="Travel" numFmtId="0">
      <sharedItems containsSemiMixedTypes="0" containsString="0" containsNumber="1" containsInteger="1" minValue="27" maxValue="5986"/>
    </cacheField>
    <cacheField name="Drive" numFmtId="0">
      <sharedItems containsSemiMixedTypes="0" containsString="0" containsNumber="1" containsInteger="1" minValue="17" maxValue="5071"/>
    </cacheField>
    <cacheField name="Hobby" numFmtId="0">
      <sharedItems containsSemiMixedTypes="0" containsString="0" containsNumber="1" containsInteger="1" minValue="16" maxValue="3502"/>
    </cacheField>
    <cacheField name="Total Goals Plan" numFmtId="0">
      <sharedItems containsSemiMixedTypes="0" containsString="0" containsNumber="1" containsInteger="1" minValue="7100" maxValue="17000"/>
    </cacheField>
    <cacheField name="Home Plan" numFmtId="0">
      <sharedItems containsSemiMixedTypes="0" containsString="0" containsNumber="1" containsInteger="1" minValue="1200" maxValue="4000"/>
    </cacheField>
    <cacheField name="Travel Plan" numFmtId="0">
      <sharedItems containsSemiMixedTypes="0" containsString="0" containsNumber="1" containsInteger="1" minValue="2400" maxValue="6000"/>
    </cacheField>
    <cacheField name="Drive Plan" numFmtId="0">
      <sharedItems containsSemiMixedTypes="0" containsString="0" containsNumber="1" containsInteger="1" minValue="2000" maxValue="4000"/>
    </cacheField>
    <cacheField name="Hobby Plan" numFmtId="0">
      <sharedItems containsSemiMixedTypes="0" containsString="0" containsNumber="1" containsInteger="1" minValue="1500" maxValue="3000"/>
    </cacheField>
    <cacheField name="Needs" numFmtId="0">
      <sharedItems containsSemiMixedTypes="0" containsString="0" containsNumber="1" containsInteger="1" minValue="420" maxValue="1779"/>
    </cacheField>
    <cacheField name="Savings" numFmtId="0">
      <sharedItems containsSemiMixedTypes="0" containsString="0" containsNumber="1" containsInteger="1" minValue="307" maxValue="965"/>
    </cacheField>
    <cacheField name="Goal" numFmtId="0">
      <sharedItems containsSemiMixedTypes="0" containsString="0" containsNumber="1" containsInteger="1" minValue="289" maxValue="1476"/>
    </cacheField>
    <cacheField name="Debts" numFmtId="0">
      <sharedItems containsSemiMixedTypes="0" containsString="0" containsNumber="1" containsInteger="1" minValue="273" maxValue="1426"/>
    </cacheField>
    <cacheField name="Budget" numFmtId="0">
      <sharedItems containsSemiMixedTypes="0" containsString="0" containsNumber="1" containsInteger="1" minValue="1540" maxValue="4827"/>
    </cacheField>
    <cacheField name="Budget Previous" numFmtId="0">
      <sharedItems containsSemiMixedTypes="0" containsString="0" containsNumber="1" containsInteger="1" minValue="1540" maxValue="4827"/>
    </cacheField>
    <cacheField name="Balance" numFmtId="0">
      <sharedItems containsSemiMixedTypes="0" containsString="0" containsNumber="1" containsInteger="1" minValue="108" maxValue="944"/>
    </cacheField>
  </cacheFields>
  <extLst>
    <ext xmlns:x14="http://schemas.microsoft.com/office/spreadsheetml/2009/9/main" uri="{725AE2AE-9491-48be-B2B4-4EB974FC3084}">
      <x14:pivotCacheDefinition pivotCacheId="449165758"/>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91.649723842595" createdVersion="8" refreshedVersion="8" minRefreshableVersion="3" recordCount="3" xr:uid="{95919284-8D59-44B5-9AEB-9508ABD3CD13}">
  <cacheSource type="worksheet">
    <worksheetSource ref="O15:P18" sheet="Processing"/>
  </cacheSource>
  <cacheFields count="2">
    <cacheField name="Indicator" numFmtId="0">
      <sharedItems count="3">
        <s v="Costs"/>
        <s v="Goals"/>
        <s v="Inflow"/>
      </sharedItems>
    </cacheField>
    <cacheField name="Num" numFmtId="0">
      <sharedItems containsSemiMixedTypes="0" containsString="0" containsNumber="1" containsInteger="1" minValue="1" maxValue="3"/>
    </cacheField>
  </cacheFields>
  <extLst>
    <ext xmlns:x14="http://schemas.microsoft.com/office/spreadsheetml/2009/9/main" uri="{725AE2AE-9491-48be-B2B4-4EB974FC3084}">
      <x14:pivotCacheDefinition pivotCacheId="193664321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
  <r>
    <x v="0"/>
    <x v="0"/>
    <n v="1"/>
    <n v="2000"/>
    <n v="368"/>
    <n v="584"/>
    <n v="270"/>
    <n v="378"/>
    <n v="400"/>
    <n v="2300"/>
    <n v="744"/>
    <n v="339"/>
    <n v="231"/>
    <n v="300"/>
    <n v="501"/>
    <n v="185"/>
    <n v="2700"/>
    <n v="668"/>
    <n v="1052"/>
    <n v="441"/>
    <n v="539"/>
    <n v="7100"/>
    <n v="1200"/>
    <n v="2400"/>
    <n v="2000"/>
    <n v="1500"/>
    <n v="551"/>
    <n v="441"/>
    <n v="774"/>
    <n v="434"/>
    <n v="2200"/>
    <n v="2000"/>
    <n v="396"/>
  </r>
  <r>
    <x v="0"/>
    <x v="1"/>
    <n v="2"/>
    <n v="1600"/>
    <n v="212"/>
    <n v="197"/>
    <n v="364"/>
    <n v="507"/>
    <n v="320"/>
    <n v="2700"/>
    <n v="670"/>
    <n v="506"/>
    <n v="513"/>
    <n v="367"/>
    <n v="551"/>
    <n v="94"/>
    <n v="1600"/>
    <n v="455"/>
    <n v="320"/>
    <n v="505"/>
    <n v="320"/>
    <n v="7100"/>
    <n v="1200"/>
    <n v="2400"/>
    <n v="2000"/>
    <n v="1500"/>
    <n v="420"/>
    <n v="352"/>
    <n v="289"/>
    <n v="699"/>
    <n v="1760"/>
    <n v="2200"/>
    <n v="317"/>
  </r>
  <r>
    <x v="0"/>
    <x v="2"/>
    <n v="3"/>
    <n v="1400"/>
    <n v="289"/>
    <n v="273"/>
    <n v="216"/>
    <n v="342"/>
    <n v="280"/>
    <n v="2620"/>
    <n v="795"/>
    <n v="278"/>
    <n v="299"/>
    <n v="509"/>
    <n v="570"/>
    <n v="170"/>
    <n v="380"/>
    <n v="126"/>
    <n v="89"/>
    <n v="89"/>
    <n v="76"/>
    <n v="7100"/>
    <n v="1200"/>
    <n v="2400"/>
    <n v="2000"/>
    <n v="1500"/>
    <n v="527"/>
    <n v="307"/>
    <n v="433"/>
    <n v="273"/>
    <n v="1540"/>
    <n v="1760"/>
    <n v="108"/>
  </r>
  <r>
    <x v="0"/>
    <x v="3"/>
    <n v="4"/>
    <n v="1800"/>
    <n v="374"/>
    <n v="447"/>
    <n v="309"/>
    <n v="309"/>
    <n v="361"/>
    <n v="2100"/>
    <n v="595"/>
    <n v="385"/>
    <n v="368"/>
    <n v="379"/>
    <n v="286"/>
    <n v="88"/>
    <n v="80"/>
    <n v="20"/>
    <n v="27"/>
    <n v="17"/>
    <n v="16"/>
    <n v="7100"/>
    <n v="1200"/>
    <n v="2400"/>
    <n v="2000"/>
    <n v="1500"/>
    <n v="660"/>
    <n v="396"/>
    <n v="300"/>
    <n v="624"/>
    <n v="1980"/>
    <n v="1540"/>
    <n v="158"/>
  </r>
  <r>
    <x v="0"/>
    <x v="4"/>
    <n v="5"/>
    <n v="2800"/>
    <n v="448"/>
    <n v="872"/>
    <n v="354"/>
    <n v="566"/>
    <n v="560"/>
    <n v="1660"/>
    <n v="576"/>
    <n v="305"/>
    <n v="126"/>
    <n v="227"/>
    <n v="354"/>
    <n v="73"/>
    <n v="1220"/>
    <n v="356"/>
    <n v="327"/>
    <n v="293"/>
    <n v="244"/>
    <n v="7100"/>
    <n v="1200"/>
    <n v="2400"/>
    <n v="2000"/>
    <n v="1500"/>
    <n v="1121"/>
    <n v="617"/>
    <n v="584"/>
    <n v="758"/>
    <n v="3080"/>
    <n v="1980"/>
    <n v="585"/>
  </r>
  <r>
    <x v="0"/>
    <x v="5"/>
    <n v="6"/>
    <n v="3240"/>
    <n v="573"/>
    <n v="764"/>
    <n v="914"/>
    <n v="341"/>
    <n v="648"/>
    <n v="1700"/>
    <n v="541"/>
    <n v="359"/>
    <n v="162"/>
    <n v="283"/>
    <n v="249"/>
    <n v="107"/>
    <n v="2760"/>
    <n v="1104"/>
    <n v="642"/>
    <n v="462"/>
    <n v="552"/>
    <n v="7100"/>
    <n v="1200"/>
    <n v="2400"/>
    <n v="2000"/>
    <n v="1500"/>
    <n v="616"/>
    <n v="713"/>
    <n v="1166"/>
    <n v="1069"/>
    <n v="3564"/>
    <n v="3080"/>
    <n v="392"/>
  </r>
  <r>
    <x v="0"/>
    <x v="6"/>
    <n v="7"/>
    <n v="3200"/>
    <n v="375"/>
    <n v="808"/>
    <n v="842"/>
    <n v="535"/>
    <n v="640"/>
    <n v="2300"/>
    <n v="562"/>
    <n v="417"/>
    <n v="291"/>
    <n v="341"/>
    <n v="531"/>
    <n v="158"/>
    <n v="3660"/>
    <n v="582"/>
    <n v="1291"/>
    <n v="1055"/>
    <n v="732"/>
    <n v="7100"/>
    <n v="1200"/>
    <n v="2400"/>
    <n v="2000"/>
    <n v="1500"/>
    <n v="1201"/>
    <n v="704"/>
    <n v="683"/>
    <n v="932"/>
    <n v="3520"/>
    <n v="3564"/>
    <n v="563"/>
  </r>
  <r>
    <x v="0"/>
    <x v="7"/>
    <n v="8"/>
    <n v="3000"/>
    <n v="593"/>
    <n v="539"/>
    <n v="836"/>
    <n v="431"/>
    <n v="601"/>
    <n v="3020"/>
    <n v="837"/>
    <n v="558"/>
    <n v="295"/>
    <n v="358"/>
    <n v="717"/>
    <n v="255"/>
    <n v="3640"/>
    <n v="1648"/>
    <n v="564"/>
    <n v="700"/>
    <n v="728"/>
    <n v="7100"/>
    <n v="1200"/>
    <n v="2400"/>
    <n v="2000"/>
    <n v="1500"/>
    <n v="1158"/>
    <n v="659"/>
    <n v="589"/>
    <n v="894"/>
    <n v="3300"/>
    <n v="3520"/>
    <n v="561"/>
  </r>
  <r>
    <x v="0"/>
    <x v="8"/>
    <n v="9"/>
    <n v="3200"/>
    <n v="810"/>
    <n v="502"/>
    <n v="579"/>
    <n v="669"/>
    <n v="640"/>
    <n v="3180"/>
    <n v="895"/>
    <n v="440"/>
    <n v="637"/>
    <n v="318"/>
    <n v="684"/>
    <n v="206"/>
    <n v="3660"/>
    <n v="1059"/>
    <n v="1175"/>
    <n v="693"/>
    <n v="733"/>
    <n v="7100"/>
    <n v="1200"/>
    <n v="2400"/>
    <n v="2000"/>
    <n v="1500"/>
    <n v="688"/>
    <n v="704"/>
    <n v="860"/>
    <n v="1268"/>
    <n v="3520"/>
    <n v="3300"/>
    <n v="528"/>
  </r>
  <r>
    <x v="0"/>
    <x v="9"/>
    <n v="10"/>
    <n v="4000"/>
    <n v="1028"/>
    <n v="565"/>
    <n v="898"/>
    <n v="710"/>
    <n v="799"/>
    <n v="2700"/>
    <n v="883"/>
    <n v="357"/>
    <n v="316"/>
    <n v="471"/>
    <n v="508"/>
    <n v="165"/>
    <n v="4960"/>
    <n v="1958"/>
    <n v="1227"/>
    <n v="783"/>
    <n v="992"/>
    <n v="7100"/>
    <n v="1200"/>
    <n v="2400"/>
    <n v="2000"/>
    <n v="1500"/>
    <n v="1189"/>
    <n v="880"/>
    <n v="909"/>
    <n v="1422"/>
    <n v="4400"/>
    <n v="3520"/>
    <n v="308"/>
  </r>
  <r>
    <x v="0"/>
    <x v="10"/>
    <n v="11"/>
    <n v="3920"/>
    <n v="489"/>
    <n v="779"/>
    <n v="1360"/>
    <n v="508"/>
    <n v="784"/>
    <n v="2500"/>
    <n v="717"/>
    <n v="490"/>
    <n v="214"/>
    <n v="413"/>
    <n v="559"/>
    <n v="107"/>
    <n v="6380"/>
    <n v="1801"/>
    <n v="1621"/>
    <n v="1681"/>
    <n v="1277"/>
    <n v="7100"/>
    <n v="1200"/>
    <n v="2400"/>
    <n v="2000"/>
    <n v="1500"/>
    <n v="1184"/>
    <n v="862"/>
    <n v="1251"/>
    <n v="1015"/>
    <n v="4312"/>
    <n v="4400"/>
    <n v="819"/>
  </r>
  <r>
    <x v="0"/>
    <x v="11"/>
    <n v="12"/>
    <n v="3200"/>
    <n v="727"/>
    <n v="538"/>
    <n v="625"/>
    <n v="669"/>
    <n v="641"/>
    <n v="2700"/>
    <n v="908"/>
    <n v="295"/>
    <n v="325"/>
    <n v="340"/>
    <n v="639"/>
    <n v="193"/>
    <n v="6880"/>
    <n v="1119"/>
    <n v="2237"/>
    <n v="2148"/>
    <n v="1376"/>
    <n v="7100"/>
    <n v="1200"/>
    <n v="2400"/>
    <n v="2000"/>
    <n v="1500"/>
    <n v="1030"/>
    <n v="704"/>
    <n v="1156"/>
    <n v="630"/>
    <n v="3520"/>
    <n v="4312"/>
    <n v="634"/>
  </r>
  <r>
    <x v="1"/>
    <x v="0"/>
    <n v="1"/>
    <n v="3200"/>
    <n v="827"/>
    <n v="548"/>
    <n v="548"/>
    <n v="637"/>
    <n v="640"/>
    <n v="2000"/>
    <n v="637"/>
    <n v="352"/>
    <n v="250"/>
    <n v="188"/>
    <n v="422"/>
    <n v="152"/>
    <n v="8080"/>
    <n v="979"/>
    <n v="2821"/>
    <n v="2664"/>
    <n v="1616"/>
    <n v="12500"/>
    <n v="3500"/>
    <n v="4000"/>
    <n v="3000"/>
    <n v="2000"/>
    <n v="923"/>
    <n v="704"/>
    <n v="600"/>
    <n v="1293"/>
    <n v="3520"/>
    <n v="3520"/>
    <n v="317"/>
  </r>
  <r>
    <x v="1"/>
    <x v="1"/>
    <n v="2"/>
    <n v="2552"/>
    <n v="464"/>
    <n v="423"/>
    <n v="660"/>
    <n v="495"/>
    <n v="510"/>
    <n v="1600"/>
    <n v="459"/>
    <n v="294"/>
    <n v="183"/>
    <n v="221"/>
    <n v="301"/>
    <n v="143"/>
    <n v="9032"/>
    <n v="1606"/>
    <n v="3033"/>
    <n v="2587"/>
    <n v="1806"/>
    <n v="12500"/>
    <n v="3500"/>
    <n v="4000"/>
    <n v="3000"/>
    <n v="2000"/>
    <n v="588"/>
    <n v="562"/>
    <n v="949"/>
    <n v="708"/>
    <n v="2807"/>
    <n v="3520"/>
    <n v="196"/>
  </r>
  <r>
    <x v="1"/>
    <x v="2"/>
    <n v="3"/>
    <n v="2108"/>
    <n v="405"/>
    <n v="331"/>
    <n v="529"/>
    <n v="422"/>
    <n v="421"/>
    <n v="1400"/>
    <n v="444"/>
    <n v="281"/>
    <n v="134"/>
    <n v="138"/>
    <n v="269"/>
    <n v="135"/>
    <n v="9740"/>
    <n v="2404"/>
    <n v="2404"/>
    <n v="2984"/>
    <n v="1948"/>
    <n v="12500"/>
    <n v="3500"/>
    <n v="4000"/>
    <n v="3000"/>
    <n v="2000"/>
    <n v="694"/>
    <n v="464"/>
    <n v="488"/>
    <n v="673"/>
    <n v="2319"/>
    <n v="2807"/>
    <n v="394"/>
  </r>
  <r>
    <x v="1"/>
    <x v="3"/>
    <n v="4"/>
    <n v="2012"/>
    <n v="300"/>
    <n v="285"/>
    <n v="549"/>
    <n v="476"/>
    <n v="402"/>
    <n v="1800"/>
    <n v="636"/>
    <n v="388"/>
    <n v="274"/>
    <n v="186"/>
    <n v="226"/>
    <n v="91"/>
    <n v="9952"/>
    <n v="2774"/>
    <n v="1490"/>
    <n v="3698"/>
    <n v="1990"/>
    <n v="12500"/>
    <n v="3500"/>
    <n v="4000"/>
    <n v="3000"/>
    <n v="2000"/>
    <n v="695"/>
    <n v="442"/>
    <n v="337"/>
    <n v="739"/>
    <n v="2213"/>
    <n v="2319"/>
    <n v="398"/>
  </r>
  <r>
    <x v="1"/>
    <x v="4"/>
    <n v="5"/>
    <n v="2292"/>
    <n v="595"/>
    <n v="304"/>
    <n v="352"/>
    <n v="583"/>
    <n v="458"/>
    <n v="2800"/>
    <n v="853"/>
    <n v="331"/>
    <n v="485"/>
    <n v="525"/>
    <n v="445"/>
    <n v="162"/>
    <n v="9444"/>
    <n v="2093"/>
    <n v="3676"/>
    <n v="1787"/>
    <n v="1888"/>
    <n v="12500"/>
    <n v="3500"/>
    <n v="4000"/>
    <n v="3000"/>
    <n v="2000"/>
    <n v="960"/>
    <n v="504"/>
    <n v="618"/>
    <n v="439"/>
    <n v="2521"/>
    <n v="2213"/>
    <n v="454"/>
  </r>
  <r>
    <x v="1"/>
    <x v="5"/>
    <n v="6"/>
    <n v="2860"/>
    <n v="730"/>
    <n v="305"/>
    <n v="763"/>
    <n v="490"/>
    <n v="572"/>
    <n v="3240"/>
    <n v="1014"/>
    <n v="390"/>
    <n v="390"/>
    <n v="523"/>
    <n v="719"/>
    <n v="204"/>
    <n v="9064"/>
    <n v="2125"/>
    <n v="2125"/>
    <n v="3000"/>
    <n v="1814"/>
    <n v="12500"/>
    <n v="3500"/>
    <n v="4000"/>
    <n v="3000"/>
    <n v="2000"/>
    <n v="503"/>
    <n v="629"/>
    <n v="1115"/>
    <n v="899"/>
    <n v="3146"/>
    <n v="2521"/>
    <n v="503"/>
  </r>
  <r>
    <x v="1"/>
    <x v="6"/>
    <n v="7"/>
    <n v="3540"/>
    <n v="805"/>
    <n v="364"/>
    <n v="766"/>
    <n v="896"/>
    <n v="709"/>
    <n v="3200"/>
    <n v="935"/>
    <n v="605"/>
    <n v="478"/>
    <n v="424"/>
    <n v="560"/>
    <n v="199"/>
    <n v="9404"/>
    <n v="3664"/>
    <n v="1270"/>
    <n v="2589"/>
    <n v="1881"/>
    <n v="12500"/>
    <n v="3500"/>
    <n v="4000"/>
    <n v="3000"/>
    <n v="2000"/>
    <n v="963"/>
    <n v="779"/>
    <n v="1476"/>
    <n v="676"/>
    <n v="3894"/>
    <n v="3146"/>
    <n v="740"/>
  </r>
  <r>
    <x v="1"/>
    <x v="7"/>
    <n v="8"/>
    <n v="4108"/>
    <n v="829"/>
    <n v="437"/>
    <n v="1070"/>
    <n v="950"/>
    <n v="822"/>
    <n v="3000"/>
    <n v="780"/>
    <n v="481"/>
    <n v="352"/>
    <n v="513"/>
    <n v="638"/>
    <n v="237"/>
    <n v="10512"/>
    <n v="3743"/>
    <n v="1487"/>
    <n v="3179"/>
    <n v="2103"/>
    <n v="12500"/>
    <n v="3500"/>
    <n v="4000"/>
    <n v="3000"/>
    <n v="2000"/>
    <n v="1574"/>
    <n v="904"/>
    <n v="615"/>
    <n v="1426"/>
    <n v="4519"/>
    <n v="3894"/>
    <n v="859"/>
  </r>
  <r>
    <x v="1"/>
    <x v="8"/>
    <n v="9"/>
    <n v="4388"/>
    <n v="557"/>
    <n v="873"/>
    <n v="1300"/>
    <n v="780"/>
    <n v="878"/>
    <n v="3200"/>
    <n v="1015"/>
    <n v="467"/>
    <n v="584"/>
    <n v="225"/>
    <n v="759"/>
    <n v="150"/>
    <n v="11700"/>
    <n v="3503"/>
    <n v="3905"/>
    <n v="1952"/>
    <n v="2340"/>
    <n v="12500"/>
    <n v="3500"/>
    <n v="4000"/>
    <n v="3000"/>
    <n v="2000"/>
    <n v="1179"/>
    <n v="965"/>
    <n v="1379"/>
    <n v="1304"/>
    <n v="4827"/>
    <n v="4519"/>
    <n v="628"/>
  </r>
  <r>
    <x v="1"/>
    <x v="9"/>
    <n v="10"/>
    <n v="4292"/>
    <n v="586"/>
    <n v="687"/>
    <n v="1171"/>
    <n v="990"/>
    <n v="858"/>
    <n v="4000"/>
    <n v="1188"/>
    <n v="745"/>
    <n v="477"/>
    <n v="666"/>
    <n v="706"/>
    <n v="219"/>
    <n v="11992"/>
    <n v="3958"/>
    <n v="3421"/>
    <n v="2214"/>
    <n v="2399"/>
    <n v="12500"/>
    <n v="3500"/>
    <n v="4000"/>
    <n v="3000"/>
    <n v="2000"/>
    <n v="1779"/>
    <n v="944"/>
    <n v="1030"/>
    <n v="968"/>
    <n v="4721"/>
    <n v="4827"/>
    <n v="944"/>
  </r>
  <r>
    <x v="1"/>
    <x v="10"/>
    <n v="11"/>
    <n v="3848"/>
    <n v="1000"/>
    <n v="453"/>
    <n v="563"/>
    <n v="1063"/>
    <n v="769"/>
    <n v="3920"/>
    <n v="1191"/>
    <n v="577"/>
    <n v="699"/>
    <n v="377"/>
    <n v="788"/>
    <n v="289"/>
    <n v="11920"/>
    <n v="1792"/>
    <n v="3930"/>
    <n v="3814"/>
    <n v="2384"/>
    <n v="12500"/>
    <n v="3500"/>
    <n v="4000"/>
    <n v="3000"/>
    <n v="2000"/>
    <n v="896"/>
    <n v="847"/>
    <n v="1434"/>
    <n v="1056"/>
    <n v="4233"/>
    <n v="4721"/>
    <n v="593"/>
  </r>
  <r>
    <x v="1"/>
    <x v="11"/>
    <n v="12"/>
    <n v="3200"/>
    <n v="606"/>
    <n v="438"/>
    <n v="488"/>
    <n v="1027"/>
    <n v="641"/>
    <n v="3200"/>
    <n v="709"/>
    <n v="640"/>
    <n v="407"/>
    <n v="640"/>
    <n v="670"/>
    <n v="134"/>
    <n v="11920"/>
    <n v="3524"/>
    <n v="4215"/>
    <n v="1797"/>
    <n v="2384"/>
    <n v="12500"/>
    <n v="3500"/>
    <n v="4000"/>
    <n v="3000"/>
    <n v="2000"/>
    <n v="598"/>
    <n v="704"/>
    <n v="1144"/>
    <n v="1074"/>
    <n v="3520"/>
    <n v="4233"/>
    <n v="422"/>
  </r>
  <r>
    <x v="2"/>
    <x v="0"/>
    <n v="1"/>
    <n v="2282"/>
    <n v="402"/>
    <n v="376"/>
    <n v="489"/>
    <n v="559"/>
    <n v="456"/>
    <n v="1779"/>
    <n v="601"/>
    <n v="323"/>
    <n v="205"/>
    <n v="156"/>
    <n v="379"/>
    <n v="115"/>
    <n v="12423"/>
    <n v="2749"/>
    <n v="3225"/>
    <n v="3965"/>
    <n v="2484"/>
    <n v="17000"/>
    <n v="4000"/>
    <n v="6000"/>
    <n v="4000"/>
    <n v="3000"/>
    <n v="821"/>
    <n v="503"/>
    <n v="456"/>
    <n v="730"/>
    <n v="2510"/>
    <n v="3520"/>
    <n v="402"/>
  </r>
  <r>
    <x v="2"/>
    <x v="1"/>
    <n v="2"/>
    <n v="2198"/>
    <n v="333"/>
    <n v="510"/>
    <n v="406"/>
    <n v="510"/>
    <n v="439"/>
    <n v="1655"/>
    <n v="496"/>
    <n v="127"/>
    <n v="255"/>
    <n v="226"/>
    <n v="409"/>
    <n v="142"/>
    <n v="12966"/>
    <n v="3398"/>
    <n v="3577"/>
    <n v="3398"/>
    <n v="2593"/>
    <n v="17000"/>
    <n v="4000"/>
    <n v="6000"/>
    <n v="4000"/>
    <n v="3000"/>
    <n v="480"/>
    <n v="483"/>
    <n v="1023"/>
    <n v="432"/>
    <n v="2418"/>
    <n v="2510"/>
    <n v="387"/>
  </r>
  <r>
    <x v="2"/>
    <x v="2"/>
    <n v="3"/>
    <n v="2015"/>
    <n v="358"/>
    <n v="480"/>
    <n v="371"/>
    <n v="403"/>
    <n v="403"/>
    <n v="1569"/>
    <n v="388"/>
    <n v="320"/>
    <n v="169"/>
    <n v="213"/>
    <n v="326"/>
    <n v="153"/>
    <n v="13412"/>
    <n v="3270"/>
    <n v="3168"/>
    <n v="4292"/>
    <n v="2682"/>
    <n v="17000"/>
    <n v="4000"/>
    <n v="6000"/>
    <n v="4000"/>
    <n v="3000"/>
    <n v="654"/>
    <n v="443"/>
    <n v="672"/>
    <n v="448"/>
    <n v="2217"/>
    <n v="2418"/>
    <n v="200"/>
  </r>
  <r>
    <x v="2"/>
    <x v="3"/>
    <n v="4"/>
    <n v="1866"/>
    <n v="376"/>
    <n v="435"/>
    <n v="347"/>
    <n v="335"/>
    <n v="373"/>
    <n v="1574"/>
    <n v="444"/>
    <n v="291"/>
    <n v="307"/>
    <n v="228"/>
    <n v="215"/>
    <n v="90"/>
    <n v="13704"/>
    <n v="3119"/>
    <n v="4158"/>
    <n v="3686"/>
    <n v="2741"/>
    <n v="17000"/>
    <n v="4000"/>
    <n v="6000"/>
    <n v="4000"/>
    <n v="3000"/>
    <n v="672"/>
    <n v="411"/>
    <n v="460"/>
    <n v="510"/>
    <n v="2053"/>
    <n v="2217"/>
    <n v="267"/>
  </r>
  <r>
    <x v="2"/>
    <x v="4"/>
    <n v="5"/>
    <n v="1882"/>
    <n v="353"/>
    <n v="365"/>
    <n v="397"/>
    <n v="391"/>
    <n v="376"/>
    <n v="1704"/>
    <n v="506"/>
    <n v="145"/>
    <n v="212"/>
    <n v="258"/>
    <n v="436"/>
    <n v="147"/>
    <n v="13882"/>
    <n v="3815"/>
    <n v="2248"/>
    <n v="5042"/>
    <n v="2777"/>
    <n v="17000"/>
    <n v="4000"/>
    <n v="6000"/>
    <n v="4000"/>
    <n v="3000"/>
    <n v="664"/>
    <n v="414"/>
    <n v="542"/>
    <n v="450"/>
    <n v="2070"/>
    <n v="2053"/>
    <n v="166"/>
  </r>
  <r>
    <x v="2"/>
    <x v="5"/>
    <n v="6"/>
    <n v="2024"/>
    <n v="257"/>
    <n v="438"/>
    <n v="410"/>
    <n v="514"/>
    <n v="405"/>
    <n v="1724"/>
    <n v="504"/>
    <n v="284"/>
    <n v="204"/>
    <n v="296"/>
    <n v="348"/>
    <n v="88"/>
    <n v="14182"/>
    <n v="4444"/>
    <n v="4255"/>
    <n v="2647"/>
    <n v="2836"/>
    <n v="17000"/>
    <n v="4000"/>
    <n v="6000"/>
    <n v="4000"/>
    <n v="3000"/>
    <n v="619"/>
    <n v="446"/>
    <n v="635"/>
    <n v="526"/>
    <n v="2226"/>
    <n v="2070"/>
    <n v="289"/>
  </r>
  <r>
    <x v="2"/>
    <x v="6"/>
    <n v="7"/>
    <n v="2162"/>
    <n v="488"/>
    <n v="368"/>
    <n v="536"/>
    <n v="336"/>
    <n v="434"/>
    <n v="1639"/>
    <n v="488"/>
    <n v="156"/>
    <n v="295"/>
    <n v="219"/>
    <n v="384"/>
    <n v="97"/>
    <n v="14705"/>
    <n v="4039"/>
    <n v="4394"/>
    <n v="3331"/>
    <n v="2941"/>
    <n v="17000"/>
    <n v="4000"/>
    <n v="6000"/>
    <n v="4000"/>
    <n v="3000"/>
    <n v="661"/>
    <n v="476"/>
    <n v="589"/>
    <n v="652"/>
    <n v="2378"/>
    <n v="2226"/>
    <n v="428"/>
  </r>
  <r>
    <x v="2"/>
    <x v="7"/>
    <n v="8"/>
    <n v="2131"/>
    <n v="624"/>
    <n v="373"/>
    <n v="317"/>
    <n v="391"/>
    <n v="426"/>
    <n v="1547"/>
    <n v="423"/>
    <n v="326"/>
    <n v="252"/>
    <n v="151"/>
    <n v="329"/>
    <n v="67"/>
    <n v="15289"/>
    <n v="4674"/>
    <n v="2486"/>
    <n v="5071"/>
    <n v="3058"/>
    <n v="17000"/>
    <n v="4000"/>
    <n v="6000"/>
    <n v="4000"/>
    <n v="3000"/>
    <n v="507"/>
    <n v="469"/>
    <n v="642"/>
    <n v="726"/>
    <n v="2344"/>
    <n v="2378"/>
    <n v="305"/>
  </r>
  <r>
    <x v="2"/>
    <x v="8"/>
    <n v="9"/>
    <n v="1926"/>
    <n v="299"/>
    <n v="391"/>
    <n v="521"/>
    <n v="330"/>
    <n v="385"/>
    <n v="1533"/>
    <n v="367"/>
    <n v="170"/>
    <n v="274"/>
    <n v="309"/>
    <n v="263"/>
    <n v="150"/>
    <n v="15682"/>
    <n v="5018"/>
    <n v="2577"/>
    <n v="4950"/>
    <n v="3137"/>
    <n v="17000"/>
    <n v="4000"/>
    <n v="6000"/>
    <n v="4000"/>
    <n v="3000"/>
    <n v="506"/>
    <n v="424"/>
    <n v="706"/>
    <n v="483"/>
    <n v="2119"/>
    <n v="2344"/>
    <n v="360"/>
  </r>
  <r>
    <x v="2"/>
    <x v="9"/>
    <n v="10"/>
    <n v="1929"/>
    <n v="462"/>
    <n v="290"/>
    <n v="317"/>
    <n v="475"/>
    <n v="385"/>
    <n v="1609"/>
    <n v="415"/>
    <n v="264"/>
    <n v="128"/>
    <n v="288"/>
    <n v="399"/>
    <n v="116"/>
    <n v="16002"/>
    <n v="4749"/>
    <n v="2994"/>
    <n v="5059"/>
    <n v="3200"/>
    <n v="17000"/>
    <n v="4000"/>
    <n v="6000"/>
    <n v="4000"/>
    <n v="3000"/>
    <n v="699"/>
    <n v="424"/>
    <n v="612"/>
    <n v="387"/>
    <n v="2122"/>
    <n v="2119"/>
    <n v="361"/>
  </r>
  <r>
    <x v="2"/>
    <x v="10"/>
    <n v="11"/>
    <n v="2099"/>
    <n v="529"/>
    <n v="257"/>
    <n v="381"/>
    <n v="513"/>
    <n v="419"/>
    <n v="1701"/>
    <n v="494"/>
    <n v="235"/>
    <n v="268"/>
    <n v="293"/>
    <n v="315"/>
    <n v="97"/>
    <n v="16400"/>
    <n v="3649"/>
    <n v="5822"/>
    <n v="3649"/>
    <n v="3280"/>
    <n v="17000"/>
    <n v="4000"/>
    <n v="6000"/>
    <n v="4000"/>
    <n v="3000"/>
    <n v="510"/>
    <n v="462"/>
    <n v="455"/>
    <n v="882"/>
    <n v="2309"/>
    <n v="2122"/>
    <n v="208"/>
  </r>
  <r>
    <x v="2"/>
    <x v="11"/>
    <n v="12"/>
    <n v="2340"/>
    <n v="672"/>
    <n v="529"/>
    <n v="275"/>
    <n v="396"/>
    <n v="468"/>
    <n v="1752"/>
    <n v="589"/>
    <n v="370"/>
    <n v="264"/>
    <n v="196"/>
    <n v="249"/>
    <n v="85"/>
    <n v="17507"/>
    <n v="4631"/>
    <n v="5986"/>
    <n v="3388"/>
    <n v="3502"/>
    <n v="17000"/>
    <n v="4000"/>
    <n v="6000"/>
    <n v="4000"/>
    <n v="3000"/>
    <n v="865"/>
    <n v="514"/>
    <n v="629"/>
    <n v="566"/>
    <n v="2574"/>
    <n v="2309"/>
    <n v="20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
  <r>
    <x v="0"/>
    <n v="1"/>
  </r>
  <r>
    <x v="1"/>
    <n v="2"/>
  </r>
  <r>
    <x v="2"/>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E305D8-FF21-42B7-B35E-71B66DCF364E}"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1:C53" firstHeaderRow="0" firstDataRow="1" firstDataCol="1"/>
  <pivotFields count="33">
    <pivotField axis="axisRow" showAll="0">
      <items count="4">
        <item h="1" x="0"/>
        <item x="1"/>
        <item h="1" x="2"/>
        <item t="default"/>
      </items>
    </pivotField>
    <pivotField showAll="0">
      <items count="13">
        <item h="1" x="0"/>
        <item h="1" x="1"/>
        <item h="1" x="2"/>
        <item h="1" x="3"/>
        <item h="1" x="4"/>
        <item h="1" x="5"/>
        <item x="6"/>
        <item x="7"/>
        <item x="8"/>
        <item x="9"/>
        <item h="1" x="10"/>
        <item h="1"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0"/>
  </rowFields>
  <rowItems count="2">
    <i>
      <x v="1"/>
    </i>
    <i t="grand">
      <x/>
    </i>
  </rowItems>
  <colFields count="1">
    <field x="-2"/>
  </colFields>
  <colItems count="2">
    <i>
      <x/>
    </i>
    <i i="1">
      <x v="1"/>
    </i>
  </colItems>
  <dataFields count="2">
    <dataField name="Max of Goals" fld="16" subtotal="max" baseField="0" baseItem="0"/>
    <dataField name="Sum of Budget" fld="3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AE0AB88-D81B-402F-AC2D-A87A523D4746}"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5:C49" firstHeaderRow="0" firstDataRow="1" firstDataCol="1"/>
  <pivotFields count="33">
    <pivotField axis="axisRow"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4">
    <i>
      <x/>
    </i>
    <i>
      <x v="1"/>
    </i>
    <i>
      <x v="2"/>
    </i>
    <i t="grand">
      <x/>
    </i>
  </rowItems>
  <colFields count="1">
    <field x="-2"/>
  </colFields>
  <colItems count="2">
    <i>
      <x/>
    </i>
    <i i="1">
      <x v="1"/>
    </i>
  </colItems>
  <dataFields count="2">
    <dataField name="Max of Goals" fld="16" subtotal="max" baseField="0" baseItem="0"/>
    <dataField name="Max of Total Goals Plan" fld="21" subtotal="max"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B63DF85-EE13-4CC7-B162-EFE29A00F28A}" name="PivotTable4"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0:E33" firstHeaderRow="0" firstDataRow="1" firstDataCol="1"/>
  <pivotFields count="33">
    <pivotField showAll="0">
      <items count="4">
        <item h="1" x="0"/>
        <item x="1"/>
        <item h="1" x="2"/>
        <item t="default"/>
      </items>
    </pivotField>
    <pivotField axis="axisRow" showAll="0">
      <items count="13">
        <item x="0"/>
        <item x="1"/>
        <item x="2"/>
        <item x="3"/>
        <item x="4"/>
        <item x="5"/>
        <item x="6"/>
        <item x="7"/>
        <item x="8"/>
        <item x="9"/>
        <item x="10"/>
        <item x="11"/>
        <item t="default"/>
      </items>
    </pivotField>
    <pivotField showAll="0"/>
    <pivotField dataField="1" showAll="0"/>
    <pivotField showAll="0"/>
    <pivotField showAll="0"/>
    <pivotField showAll="0"/>
    <pivotField showAll="0"/>
    <pivotField showAll="0"/>
    <pivotField dataField="1"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1"/>
  </rowFields>
  <rowItems count="13">
    <i>
      <x/>
    </i>
    <i>
      <x v="1"/>
    </i>
    <i>
      <x v="2"/>
    </i>
    <i>
      <x v="3"/>
    </i>
    <i>
      <x v="4"/>
    </i>
    <i>
      <x v="5"/>
    </i>
    <i>
      <x v="6"/>
    </i>
    <i>
      <x v="7"/>
    </i>
    <i>
      <x v="8"/>
    </i>
    <i>
      <x v="9"/>
    </i>
    <i>
      <x v="10"/>
    </i>
    <i>
      <x v="11"/>
    </i>
    <i t="grand">
      <x/>
    </i>
  </rowItems>
  <colFields count="1">
    <field x="-2"/>
  </colFields>
  <colItems count="4">
    <i>
      <x/>
    </i>
    <i i="1">
      <x v="1"/>
    </i>
    <i i="2">
      <x v="2"/>
    </i>
    <i i="3">
      <x v="3"/>
    </i>
  </colItems>
  <dataFields count="4">
    <dataField name="Sum of Inflow" fld="3" baseField="0" baseItem="0"/>
    <dataField name="Sum of Costs" fld="9" baseField="0" baseItem="0"/>
    <dataField name="Sum of Goals" fld="16" baseField="0" baseItem="0"/>
    <dataField name="Sum of Budget" fld="3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C3AB461-4EE5-4073-A2F4-6CCE6D5DC2ED}"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AE8" firstHeaderRow="0" firstDataRow="1" firstDataCol="1"/>
  <pivotFields count="33">
    <pivotField showAll="0">
      <items count="4">
        <item h="1" x="0"/>
        <item x="1"/>
        <item h="1" x="2"/>
        <item t="default"/>
      </items>
    </pivotField>
    <pivotField axis="axisRow" showAll="0">
      <items count="13">
        <item h="1" x="0"/>
        <item h="1" x="1"/>
        <item h="1" x="2"/>
        <item h="1" x="3"/>
        <item h="1" x="4"/>
        <item h="1" x="5"/>
        <item x="6"/>
        <item x="7"/>
        <item x="8"/>
        <item x="9"/>
        <item h="1" x="10"/>
        <item h="1" x="11"/>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1"/>
  </rowFields>
  <rowItems count="5">
    <i>
      <x v="6"/>
    </i>
    <i>
      <x v="7"/>
    </i>
    <i>
      <x v="8"/>
    </i>
    <i>
      <x v="9"/>
    </i>
    <i t="grand">
      <x/>
    </i>
  </rowItems>
  <colFields count="1">
    <field x="-2"/>
  </colFields>
  <colItems count="30">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colItems>
  <dataFields count="30">
    <dataField name="Max of Num Month" fld="2" subtotal="max" baseField="1" baseItem="0"/>
    <dataField name="Sum of Inflow" fld="3" baseField="0" baseItem="0"/>
    <dataField name="Sum of Checking" fld="4" baseField="0" baseItem="0"/>
    <dataField name="Sum of Saving" fld="5" baseField="0" baseItem="0"/>
    <dataField name="Sum of Investments" fld="6" baseField="0" baseItem="0"/>
    <dataField name="Sum of Digital Craft" fld="7" baseField="0" baseItem="0"/>
    <dataField name="Sum of Rewards" fld="8" baseField="0" baseItem="0"/>
    <dataField name="Sum of Costs" fld="9" baseField="0" baseItem="0"/>
    <dataField name="Sum of Housing" fld="10" baseField="0" baseItem="0"/>
    <dataField name="Sum of Food" fld="11" baseField="0" baseItem="0"/>
    <dataField name="Sum of Transport" fld="12" baseField="0" baseItem="0"/>
    <dataField name="Sum of Shopping" fld="13" baseField="0" baseItem="0"/>
    <dataField name="Sum of Gym" fld="14" baseField="0" baseItem="0"/>
    <dataField name="Sum of Other" fld="15" baseField="0" baseItem="0"/>
    <dataField name="Max of Goals" fld="16" subtotal="max" baseField="1" baseItem="0"/>
    <dataField name="Max of Home" fld="17" subtotal="max" baseField="1" baseItem="0"/>
    <dataField name="Max of Travel" fld="18" subtotal="max" baseField="1" baseItem="0"/>
    <dataField name="Max of Drive" fld="19" subtotal="max" baseField="1" baseItem="0"/>
    <dataField name="Max of Hobby" fld="20" subtotal="max" baseField="1" baseItem="0"/>
    <dataField name="Average of Home Plan" fld="22" subtotal="average" baseField="1" baseItem="0"/>
    <dataField name="Average of Travel Plan" fld="23" subtotal="average" baseField="1" baseItem="0"/>
    <dataField name="Average of Drive Plan" fld="24" subtotal="average" baseField="1" baseItem="0"/>
    <dataField name="Average of Hobby Plan" fld="25" subtotal="average" baseField="1" baseItem="0"/>
    <dataField name="Sum of Needs" fld="26" baseField="0" baseItem="0"/>
    <dataField name="Sum of Savings" fld="27" baseField="0" baseItem="0"/>
    <dataField name="Sum of Goal" fld="28" baseField="0" baseItem="0"/>
    <dataField name="Sum of Debts" fld="29" baseField="0" baseItem="0"/>
    <dataField name="Sum of Budget" fld="30" baseField="0" baseItem="0"/>
    <dataField name="Sum of Budget Previous" fld="31" baseField="0" baseItem="0"/>
    <dataField name="Sum of Balance" fld="3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F62E9D0-C56B-4DF3-950D-1FF897789DC3}"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9:B41" firstHeaderRow="1" firstDataRow="1" firstDataCol="1"/>
  <pivotFields count="2">
    <pivotField axis="axisRow" showAll="0">
      <items count="4">
        <item h="1" x="0"/>
        <item h="1" x="1"/>
        <item x="2"/>
        <item t="default"/>
      </items>
    </pivotField>
    <pivotField dataField="1" showAll="0"/>
  </pivotFields>
  <rowFields count="1">
    <field x="0"/>
  </rowFields>
  <rowItems count="2">
    <i>
      <x v="2"/>
    </i>
    <i t="grand">
      <x/>
    </i>
  </rowItems>
  <colItems count="1">
    <i/>
  </colItems>
  <dataFields count="1">
    <dataField name="Max of Num" fld="1" subtotal="max"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dicator" xr10:uid="{3D987440-D04B-4122-8295-EAE34BD22E30}" sourceName="Indicator">
  <pivotTables>
    <pivotTable tabId="3" name="PivotTable1"/>
  </pivotTables>
  <data>
    <tabular pivotCacheId="1936643217">
      <items count="3">
        <i x="0"/>
        <i x="1"/>
        <i x="2"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1" xr10:uid="{53D7A03C-37CA-47CD-B8E4-757CCCD76FF0}" sourceName="Year">
  <pivotTables>
    <pivotTable tabId="3" name="PivotTable2"/>
    <pivotTable tabId="3" name="PivotTable4"/>
    <pivotTable tabId="3" name="PivotTable6"/>
  </pivotTables>
  <data>
    <tabular pivotCacheId="449165758">
      <items count="3">
        <i x="0"/>
        <i x="1" s="1"/>
        <i x="2"/>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onth1" xr10:uid="{23E17968-BAB2-4E18-948E-2391B2D73C82}" sourceName="Month">
  <pivotTables>
    <pivotTable tabId="3" name="PivotTable2"/>
    <pivotTable tabId="3" name="PivotTable6"/>
  </pivotTables>
  <data>
    <tabular pivotCacheId="449165758">
      <items count="12">
        <i x="0"/>
        <i x="1"/>
        <i x="2"/>
        <i x="3"/>
        <i x="4"/>
        <i x="5"/>
        <i x="6" s="1"/>
        <i x="7" s="1"/>
        <i x="8" s="1"/>
        <i x="9" s="1"/>
        <i x="10"/>
        <i x="1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dicator" xr10:uid="{C2C6606A-7574-4C60-9501-517CEFC06857}" cache="Slicer_Indicator" caption="Indicator" columnCount="3" showCaption="0" style="SlicerStyleLight1 2 4" rowHeight="228600"/>
  <slicer name="Year 2" xr10:uid="{0CA45F96-EF66-4E3C-8A5B-8A5133AF4C31}" cache="Slicer_Year1" caption="Year" columnCount="3" showCaption="0" style="SlicerStyleLight1 2" rowHeight="201168"/>
  <slicer name="Year 3" xr10:uid="{A3DCB579-6513-472E-B8A4-9973179CA69F}" cache="Slicer_Year1" caption="Year" columnCount="3" showCaption="0" style="SlicerStyleLight1 2" rowHeight="201168"/>
  <slicer name="Month 2" xr10:uid="{15D5FC50-FF7A-4BC4-BE71-8830DFF6C38D}" cache="Slicer_Month1" caption="Month" columnCount="12" showCaption="0" style="SlicerStyleLight1 2 4 3" rowHeight="182880"/>
  <slicer name="Month 3" xr10:uid="{6E150BC7-5502-42B0-9E7A-4C7BF9D8F8D4}" cache="Slicer_Month1" caption="Month" columnCount="12" showCaption="0" style="SlicerStyleLight1 2 2" rowHeight="182880"/>
</slicers>
</file>

<file path=xl/slicers/slicer10.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dicator 1" xr10:uid="{6E3E810F-72EF-451E-A163-E8872E29FAC6}" cache="Slicer_Indicator" caption="Indicator" columnCount="3" showCaption="0" style="SlicerStyleLight1 2 4" rowHeight="228600"/>
  <slicer name="Year 4" xr10:uid="{7CBE6A6A-63D4-4C41-809F-BA465F1FA9DE}" cache="Slicer_Year1" caption="Year" columnCount="3" showCaption="0" style="SlicerStyleLight1 2" rowHeight="201168"/>
  <slicer name="Year 5" xr10:uid="{48DF96B6-1578-4601-85D1-D4ED30298364}" cache="Slicer_Year1" caption="Year" columnCount="3" showCaption="0" style="SlicerStyleLight1 2" rowHeight="201168"/>
  <slicer name="Month 4" xr10:uid="{E4180B0A-FAC5-48BB-9A4F-9E1C3720A9ED}" cache="Slicer_Month1" caption="Month" columnCount="12" showCaption="0" style="SlicerStyleLight1 2 4 3 2" rowHeight="246888"/>
</slicers>
</file>

<file path=xl/slicers/slicer1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6" xr10:uid="{19B940B1-7119-4DDE-9C6A-02834382593A}" cache="Slicer_Year1" caption="Year" columnCount="3" showCaption="0" style="SlicerStyleLight1 2" rowHeight="201168"/>
  <slicer name="Year 7" xr10:uid="{CCB47D67-9776-47FA-AA28-0595D88C835F}" cache="Slicer_Year1" caption="Year" columnCount="3" showCaption="0" style="SlicerStyleLight1 2" rowHeight="201168"/>
  <slicer name="Month 5" xr10:uid="{59675223-A530-4ADD-9ACC-F982FA8C697B}" cache="Slicer_Month1" caption="Month" columnCount="12" showCaption="0" style="SlicerStyleLight1 2 2 4" rowHeight="246888"/>
</slicers>
</file>

<file path=xl/slicers/slicer1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8" xr10:uid="{AA5FB9F5-9578-4FAB-8E9E-8B7C969B48A4}" cache="Slicer_Year1" caption="Year" columnCount="3" showCaption="0" style="SlicerStyleLight1 2" rowHeight="201168"/>
  <slicer name="Year 9" xr10:uid="{DE6DBCCB-0BA0-41F6-B304-3064C5CCCDAC}" cache="Slicer_Year1" caption="Year" columnCount="3" showCaption="0" style="SlicerStyleLight1 2" rowHeight="201168"/>
  <slicer name="Month 15" xr10:uid="{E2ECB87D-016C-41B7-AE12-95DEE9DF7B27}" cache="Slicer_Month1" caption="Month" columnCount="12" showCaption="0" style="SlicerStyleLight1 2 4 3 2" rowHeight="246888"/>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dicator 2" xr10:uid="{67FD7AFA-967B-4E2C-9851-26D78B06E04B}" cache="Slicer_Indicator" caption="Indicator" columnCount="3" showCaption="0" style="SlicerStyleLight1 2 4 4" rowHeight="228600"/>
  <slicer name="Year 10" xr10:uid="{CF813CD4-B277-411A-8B93-A989A588E8CF}" cache="Slicer_Year1" caption="Year" columnCount="3" showCaption="0" style="SlicerStyleLight1 2 3" rowHeight="201168"/>
  <slicer name="Year 11" xr10:uid="{CC81EE46-403E-4DA6-AF62-8A6FB9EAAA39}" cache="Slicer_Year1" caption="Year" columnCount="3" showCaption="0" style="SlicerStyleLight1 2 3" rowHeight="201168"/>
  <slicer name="Month 6" xr10:uid="{73D2CAD7-2F5D-4A12-B6C7-B6F9CFCF70D7}" cache="Slicer_Month1" caption="Month" columnCount="12" showCaption="0" style="SlicerStyleLight1 2 4 3 3" rowHeight="182880"/>
  <slicer name="Month 7" xr10:uid="{2FDCC33F-94B2-4BED-AC82-A18B1D2F5962}" cache="Slicer_Month1" caption="Month" columnCount="12" showCaption="0" style="SlicerStyleLight1 2 2" rowHeight="18288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dicator 4" xr10:uid="{933E07F6-EFE3-4D75-B6CA-80A6C6C7E740}" cache="Slicer_Indicator" caption="Indicator" columnCount="3" showCaption="0" style="SlicerStyleLight1 2 4 4" rowHeight="228600"/>
  <slicer name="Year 14" xr10:uid="{B0AD2A65-B708-4C9E-94CB-E8BB819A76D6}" cache="Slicer_Year1" caption="Year" columnCount="3" showCaption="0" style="SlicerStyleLight1 2 3" rowHeight="201168"/>
  <slicer name="Year 15" xr10:uid="{5548FC63-1C79-4A4E-B254-CB58F54460FD}" cache="Slicer_Year1" caption="Year" columnCount="3" showCaption="0" style="SlicerStyleLight1 2 3" rowHeight="201168"/>
  <slicer name="Month 10" xr10:uid="{9F175115-CCF4-488F-B173-795FEE14F4C0}" cache="Slicer_Month1" caption="Month" columnCount="12" showCaption="0" style="SlicerStyleLight1 2 4 3 3 2" rowHeight="246888"/>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16" xr10:uid="{BB103EA8-AA0E-42C9-96FD-17C6D8D3D387}" cache="Slicer_Year1" caption="Year" columnCount="3" showCaption="0" style="SlicerStyleLight1 2 3" rowHeight="201168"/>
  <slicer name="Year 17" xr10:uid="{2EA76DB4-3AAE-44B8-A9C4-29451E3EB609}" cache="Slicer_Year1" caption="Year" columnCount="3" showCaption="0" style="SlicerStyleLight1 2 3" rowHeight="201168"/>
  <slicer name="Month 11" xr10:uid="{BCE35AC5-FF2D-4338-9E0A-5A6E2C17AF0F}" cache="Slicer_Month1" caption="Month" columnCount="12" showCaption="0" style="SlicerStyleLight1 2 2 4" rowHeight="246888"/>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18" xr10:uid="{64239D6A-CC9E-4564-B30F-2C1CB89CD4FA}" cache="Slicer_Year1" caption="Year" columnCount="3" showCaption="0" style="SlicerStyleLight1 2 3" rowHeight="201168"/>
  <slicer name="Year 19" xr10:uid="{71586730-86DF-45B1-A1AB-A5A218ED8DBE}" cache="Slicer_Year1" caption="Year" columnCount="3" showCaption="0" style="SlicerStyleLight1 2 3" rowHeight="201168"/>
  <slicer name="Month 16" xr10:uid="{37F286E8-F4CD-4A12-B43D-5E50009B8E62}" cache="Slicer_Month1" caption="Month" columnCount="12" showCaption="0" style="SlicerStyleLight1 2 3" rowHeight="246888"/>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dicator 3" xr10:uid="{2E8FF60C-62C9-47DC-99C3-2C5D95B53848}" cache="Slicer_Indicator" caption="Indicator" columnCount="3" showCaption="0" style="SlicerStyleLight1 2 4 5" rowHeight="228600"/>
  <slicer name="Year 12" xr10:uid="{654DE277-38A3-4CB9-99B8-5E38428580D3}" cache="Slicer_Year1" caption="Year" columnCount="3" showCaption="0" style="SlicerStyleLight1 2 5" rowHeight="201168"/>
  <slicer name="Year 13" xr10:uid="{4047F259-B2DC-48F0-AEA4-EEA9C49FE766}" cache="Slicer_Year1" caption="Year" columnCount="3" showCaption="0" style="SlicerStyleLight1 2 5 2" rowHeight="201168"/>
  <slicer name="Month 8" xr10:uid="{EF6279F5-174C-49B6-ADA7-B25D9F082F46}" cache="Slicer_Month1" caption="Month" columnCount="12" showCaption="0" style="SlicerStyleLight1 2 4 3 4" rowHeight="182880"/>
  <slicer name="Month 9" xr10:uid="{C6E04599-6BE4-4D1F-86F3-D76359442713}" cache="Slicer_Month1" caption="Month" columnCount="12" showCaption="0" style="SlicerStyleLight1 2 2 2" rowHeight="182880"/>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dicator 5" xr10:uid="{42FE0ECF-1702-433D-92C1-FAA0E6CD7A1E}" cache="Slicer_Indicator" caption="Indicator" columnCount="3" showCaption="0" style="SlicerStyleLight1 2 4 5" rowHeight="228600"/>
  <slicer name="Year 20" xr10:uid="{8DD18FE5-77BC-4A27-BA75-314D411A9849}" cache="Slicer_Year1" caption="Year" columnCount="3" showCaption="0" style="SlicerStyleLight1 2 5" rowHeight="201168"/>
  <slicer name="Year 21" xr10:uid="{6E1D9FD6-BA7C-435F-A75A-104044FF44D2}" cache="Slicer_Year1" caption="Year" columnCount="3" showCaption="0" style="SlicerStyleLight1 2 5 2" rowHeight="201168"/>
  <slicer name="Month 12" xr10:uid="{85210BA3-8B3B-415E-8C30-9E8CDC99666C}" cache="Slicer_Month1" caption="Month" columnCount="12" showCaption="0" style="SlicerStyleLight1 2 4 3 4 2" rowHeight="246888"/>
</slicers>
</file>

<file path=xl/slicers/slicer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22" xr10:uid="{BAB57216-2484-4BD0-ACD0-7B41CA851A2A}" cache="Slicer_Year1" caption="Year" columnCount="3" showCaption="0" style="SlicerStyleLight1 2 5" rowHeight="201168"/>
  <slicer name="Year 23" xr10:uid="{3FF4579A-FCCA-4D77-A30A-AEA6352874D9}" cache="Slicer_Year1" caption="Year" columnCount="3" showCaption="0" style="SlicerStyleLight1 2 5 2" rowHeight="201168"/>
  <slicer name="Month 13" xr10:uid="{FD768704-1410-48C4-AA19-6B23A5DBABE3}" cache="Slicer_Month1" caption="Month" columnCount="12" showCaption="0" style="SlicerStyleLight1 2 2 2" rowHeight="182880"/>
</slicers>
</file>

<file path=xl/slicers/slicer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24" xr10:uid="{F10BE03D-7AC8-4EAE-9C23-0AF7269667C2}" cache="Slicer_Year1" caption="Year" columnCount="3" showCaption="0" style="SlicerStyleLight1 2 5" rowHeight="201168"/>
  <slicer name="Year 25" xr10:uid="{97679E83-290A-4532-80B3-88D1FFFFCFDA}" cache="Slicer_Year1" caption="Year" columnCount="3" showCaption="0" style="SlicerStyleLight1 2 5 2" rowHeight="201168"/>
  <slicer name="Month 14" xr10:uid="{CB10119E-9808-4A78-9654-7DE4ED447021}" cache="Slicer_Month1" caption="Month" columnCount="12" showCaption="0" style="SlicerStyleLight1 2 4 3 4 2" rowHeight="246888"/>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1520E6-B88F-49BD-8356-87DF0D9BE228}" name="mydata" displayName="mydata" ref="A1:AG37" totalsRowShown="0" headerRowDxfId="34" dataDxfId="33">
  <autoFilter ref="A1:AG37" xr:uid="{9B1520E6-B88F-49BD-8356-87DF0D9BE228}"/>
  <tableColumns count="33">
    <tableColumn id="1" xr3:uid="{1FF76482-8841-40C0-BD4C-74AAFB862EC2}" name="Year" dataDxfId="32"/>
    <tableColumn id="2" xr3:uid="{FC6ACFEE-31D4-42E4-BB18-1C25C502ECFC}" name="Month" dataDxfId="31"/>
    <tableColumn id="3" xr3:uid="{C269E943-6F60-4D9E-AFF1-9419649C8344}" name="Num Month" dataDxfId="30"/>
    <tableColumn id="4" xr3:uid="{AF6ACDA4-CAC2-44F6-ACAE-DB9D654E9F79}" name="Inflow" dataDxfId="29"/>
    <tableColumn id="5" xr3:uid="{663FCD58-E0C1-4A55-8C5A-97CF84A4B05D}" name="Checking" dataDxfId="28"/>
    <tableColumn id="6" xr3:uid="{ADE4CF28-C6A8-470E-8E77-14666747DD84}" name="Saving" dataDxfId="27"/>
    <tableColumn id="7" xr3:uid="{3D9BB07B-F61C-44B7-AA4E-BAFD935BFC00}" name="Investments" dataDxfId="26"/>
    <tableColumn id="8" xr3:uid="{1F991852-1176-4FCE-8255-481544686153}" name="Digital Craft" dataDxfId="25"/>
    <tableColumn id="9" xr3:uid="{4AA1C18E-1B2C-4D77-9490-26FF618AB114}" name="Rewards" dataDxfId="24"/>
    <tableColumn id="10" xr3:uid="{62585A77-F95A-4A63-86E4-A22B1E44A168}" name="Costs" dataDxfId="23"/>
    <tableColumn id="11" xr3:uid="{8F06D9C0-2BD5-45FA-AAC9-B14DD25B768B}" name="Housing" dataDxfId="22"/>
    <tableColumn id="12" xr3:uid="{1BA86DE7-C748-44E1-B04F-3A92DD46094B}" name="Food" dataDxfId="21"/>
    <tableColumn id="13" xr3:uid="{C14B573E-3EF2-4035-8B5D-F8AA4F69F479}" name="Transport" dataDxfId="20"/>
    <tableColumn id="14" xr3:uid="{46D427E6-2A5E-4B86-B270-1C6613E3E94D}" name="Shopping" dataDxfId="19"/>
    <tableColumn id="15" xr3:uid="{8B07F17B-7559-4FDC-BA81-49EFD08D9F67}" name="Gym" dataDxfId="18"/>
    <tableColumn id="16" xr3:uid="{1FA5EFD9-AA16-4A30-B143-4473F9298183}" name="Other" dataDxfId="17"/>
    <tableColumn id="17" xr3:uid="{EB591FF1-5033-4E3A-88F5-2D0C8FEE56AE}" name="Goals" dataDxfId="16"/>
    <tableColumn id="18" xr3:uid="{1BF0C112-6C17-46BE-B16D-41A44F249ED8}" name="Home" dataDxfId="15"/>
    <tableColumn id="19" xr3:uid="{9980086F-16FF-4523-9702-05714164CAE7}" name="Travel" dataDxfId="14"/>
    <tableColumn id="20" xr3:uid="{02377AF5-18B1-423A-9CBF-910B92F3A98A}" name="Drive" dataDxfId="13"/>
    <tableColumn id="21" xr3:uid="{7D2FF4F0-6FFC-40DC-B2D3-378B50D0F174}" name="Hobby" dataDxfId="12"/>
    <tableColumn id="30" xr3:uid="{EBC5C1C8-E738-4553-8A2D-49075ADA78A3}" name="Total Goals Plan" dataDxfId="11">
      <calculatedColumnFormula>SUM(mydata[[#This Row],[Home Plan]:[Hobby Plan]])</calculatedColumnFormula>
    </tableColumn>
    <tableColumn id="22" xr3:uid="{B50F2AEC-0F01-4175-872C-2203802552C6}" name="Home Plan" dataDxfId="10"/>
    <tableColumn id="23" xr3:uid="{0D22B04D-6064-4F25-A8A8-6DEBBD53EA6B}" name="Travel Plan" dataDxfId="9"/>
    <tableColumn id="24" xr3:uid="{29C9C106-FDB9-4352-9D29-3608BA357CE9}" name="Drive Plan" dataDxfId="8"/>
    <tableColumn id="25" xr3:uid="{7006A29F-12B2-4F82-AA25-8A8F50B9DFE8}" name="Hobby Plan" dataDxfId="7"/>
    <tableColumn id="26" xr3:uid="{4162B798-3395-46AF-AF31-CEC0A17EF15A}" name="Needs" dataDxfId="6"/>
    <tableColumn id="27" xr3:uid="{5D804020-112D-42F3-B98A-90524D133932}" name="Savings" dataDxfId="5"/>
    <tableColumn id="28" xr3:uid="{0E56F977-2759-4046-8224-11C61728F513}" name="Goal" dataDxfId="4"/>
    <tableColumn id="29" xr3:uid="{93F31A78-2466-4737-BF42-ECC4773B40D4}" name="Debts" dataDxfId="3"/>
    <tableColumn id="31" xr3:uid="{29F1AD79-6E4A-4699-8CDF-DBBBE7524D63}" name="Budget" dataDxfId="2">
      <calculatedColumnFormula>SUM(mydata[[#This Row],[Needs]:[Debts]])</calculatedColumnFormula>
    </tableColumn>
    <tableColumn id="32" xr3:uid="{9BCB4D58-A1E3-4F79-B1D5-F67A612401B6}" name="Budget Previous" dataDxfId="1">
      <calculatedColumnFormula>AE1</calculatedColumnFormula>
    </tableColumn>
    <tableColumn id="33" xr3:uid="{00B871ED-5FF5-4F2D-B560-467B3C2E08E6}" name="Balanc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microsoft.com/office/2007/relationships/slicer" Target="../slicers/slicer1.xml"/><Relationship Id="rId2" Type="http://schemas.openxmlformats.org/officeDocument/2006/relationships/printerSettings" Target="../printerSettings/printerSettings1.bin"/><Relationship Id="rId1" Type="http://schemas.openxmlformats.org/officeDocument/2006/relationships/hyperlink" Target="https://exceltable.com/"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exceltable.com/" TargetMode="External"/><Relationship Id="rId4" Type="http://schemas.microsoft.com/office/2007/relationships/slicer" Target="../slicers/slicer10.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7" Type="http://schemas.microsoft.com/office/2007/relationships/slicer" Target="../slicers/slicer11.xml"/><Relationship Id="rId2" Type="http://schemas.openxmlformats.org/officeDocument/2006/relationships/printerSettings" Target="../printerSettings/printerSettings11.bin"/><Relationship Id="rId1" Type="http://schemas.openxmlformats.org/officeDocument/2006/relationships/hyperlink" Target="https://exceltable.com/" TargetMode="External"/><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exceltable.com/" TargetMode="External"/><Relationship Id="rId4" Type="http://schemas.microsoft.com/office/2007/relationships/slicer" Target="../slicers/slicer12.xm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exceltable.com/" TargetMode="External"/></Relationships>
</file>

<file path=xl/worksheets/_rels/sheet14.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14.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hyperlink" Target="https://exceltable.com/" TargetMode="Externa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5.bin"/><Relationship Id="rId1" Type="http://schemas.openxmlformats.org/officeDocument/2006/relationships/hyperlink" Target="https://exceltable.com/"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6.bin"/><Relationship Id="rId1" Type="http://schemas.openxmlformats.org/officeDocument/2006/relationships/hyperlink" Target="https://exceltable.com/"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7" Type="http://schemas.microsoft.com/office/2007/relationships/slicer" Target="../slicers/slicer2.xml"/><Relationship Id="rId2" Type="http://schemas.openxmlformats.org/officeDocument/2006/relationships/printerSettings" Target="../printerSettings/printerSettings2.bin"/><Relationship Id="rId1" Type="http://schemas.openxmlformats.org/officeDocument/2006/relationships/hyperlink" Target="https://exceltable.com/" TargetMode="Externa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exceltable.com/" TargetMode="External"/><Relationship Id="rId4" Type="http://schemas.microsoft.com/office/2007/relationships/slicer" Target="../slicers/slicer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7" Type="http://schemas.microsoft.com/office/2007/relationships/slicer" Target="../slicers/slicer4.xml"/><Relationship Id="rId2" Type="http://schemas.openxmlformats.org/officeDocument/2006/relationships/printerSettings" Target="../printerSettings/printerSettings4.bin"/><Relationship Id="rId1" Type="http://schemas.openxmlformats.org/officeDocument/2006/relationships/hyperlink" Target="https://exceltable.com/" TargetMode="External"/><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exceltable.com/" TargetMode="External"/><Relationship Id="rId4" Type="http://schemas.microsoft.com/office/2007/relationships/slicer" Target="../slicers/slicer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7" Type="http://schemas.microsoft.com/office/2007/relationships/slicer" Target="../slicers/slicer6.xml"/><Relationship Id="rId2" Type="http://schemas.openxmlformats.org/officeDocument/2006/relationships/printerSettings" Target="../printerSettings/printerSettings6.bin"/><Relationship Id="rId1" Type="http://schemas.openxmlformats.org/officeDocument/2006/relationships/hyperlink" Target="https://exceltable.com/" TargetMode="External"/><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exceltable.com/" TargetMode="External"/><Relationship Id="rId4" Type="http://schemas.microsoft.com/office/2007/relationships/slicer" Target="../slicers/slicer7.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7" Type="http://schemas.microsoft.com/office/2007/relationships/slicer" Target="../slicers/slicer8.xml"/><Relationship Id="rId2" Type="http://schemas.openxmlformats.org/officeDocument/2006/relationships/printerSettings" Target="../printerSettings/printerSettings8.bin"/><Relationship Id="rId1" Type="http://schemas.openxmlformats.org/officeDocument/2006/relationships/hyperlink" Target="https://exceltable.com/" TargetMode="External"/><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exceltable.com/" TargetMode="External"/><Relationship Id="rId4" Type="http://schemas.microsoft.com/office/2007/relationships/slicer" Target="../slicers/slicer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22F6A-E984-4425-96D7-915E7A7A0F71}">
  <dimension ref="C45:H46"/>
  <sheetViews>
    <sheetView showRowColHeaders="0" tabSelected="1" topLeftCell="A22" zoomScaleNormal="100" workbookViewId="0">
      <selection activeCell="J45" sqref="J45"/>
    </sheetView>
  </sheetViews>
  <sheetFormatPr defaultColWidth="8.85546875" defaultRowHeight="15" x14ac:dyDescent="0.25"/>
  <cols>
    <col min="1" max="16384" width="8.85546875" style="7"/>
  </cols>
  <sheetData>
    <row r="45" spans="3:8" x14ac:dyDescent="0.25">
      <c r="C45" s="38" t="s">
        <v>129</v>
      </c>
      <c r="D45" s="39"/>
      <c r="E45" s="39"/>
      <c r="F45" s="39"/>
      <c r="G45" s="39"/>
      <c r="H45" s="39"/>
    </row>
    <row r="46" spans="3:8" x14ac:dyDescent="0.25">
      <c r="C46" s="39"/>
      <c r="D46" s="39"/>
      <c r="E46" s="39"/>
      <c r="F46" s="39"/>
      <c r="G46" s="39"/>
      <c r="H46" s="39"/>
    </row>
  </sheetData>
  <mergeCells count="1">
    <mergeCell ref="C45:H46"/>
  </mergeCells>
  <hyperlinks>
    <hyperlink ref="C45" r:id="rId1" display="https://exceltable.com" xr:uid="{81160FBE-59A3-44F4-A351-7324B4DA361A}"/>
  </hyperlinks>
  <pageMargins left="0.7" right="0.7" top="0.75" bottom="0.7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9</xdr:col>
                    <xdr:colOff>361950</xdr:colOff>
                    <xdr:row>31</xdr:row>
                    <xdr:rowOff>142875</xdr:rowOff>
                  </from>
                  <to>
                    <xdr:col>10</xdr:col>
                    <xdr:colOff>314325</xdr:colOff>
                    <xdr:row>33</xdr:row>
                    <xdr:rowOff>0</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7</xdr:col>
                    <xdr:colOff>57150</xdr:colOff>
                    <xdr:row>31</xdr:row>
                    <xdr:rowOff>142875</xdr:rowOff>
                  </from>
                  <to>
                    <xdr:col>8</xdr:col>
                    <xdr:colOff>0</xdr:colOff>
                    <xdr:row>33</xdr:row>
                    <xdr:rowOff>0</xdr:rowOff>
                  </to>
                </anchor>
              </controlPr>
            </control>
          </mc:Choice>
        </mc:AlternateContent>
      </controls>
    </mc:Choice>
  </mc:AlternateContent>
  <extLst>
    <ext xmlns:x14="http://schemas.microsoft.com/office/spreadsheetml/2009/9/main" uri="{A8765BA9-456A-4dab-B4F3-ACF838C121DE}">
      <x14:slicerList>
        <x14:slicer r:id="rId7"/>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501DE-0F69-4F01-A2B9-1E43C3176BFB}">
  <dimension ref="C45:H46"/>
  <sheetViews>
    <sheetView showRowColHeaders="0" zoomScaleNormal="100" workbookViewId="0"/>
  </sheetViews>
  <sheetFormatPr defaultColWidth="8.85546875" defaultRowHeight="15" x14ac:dyDescent="0.25"/>
  <cols>
    <col min="1" max="16384" width="8.85546875" style="7"/>
  </cols>
  <sheetData>
    <row r="45" spans="3:8" x14ac:dyDescent="0.25">
      <c r="C45" s="38" t="s">
        <v>129</v>
      </c>
      <c r="D45" s="39"/>
      <c r="E45" s="39"/>
      <c r="F45" s="39"/>
      <c r="G45" s="39"/>
      <c r="H45" s="39"/>
    </row>
    <row r="46" spans="3:8" x14ac:dyDescent="0.25">
      <c r="C46" s="39"/>
      <c r="D46" s="39"/>
      <c r="E46" s="39"/>
      <c r="F46" s="39"/>
      <c r="G46" s="39"/>
      <c r="H46" s="39"/>
    </row>
  </sheetData>
  <mergeCells count="1">
    <mergeCell ref="C45:H46"/>
  </mergeCells>
  <hyperlinks>
    <hyperlink ref="C45" r:id="rId1" display="https://exceltable.com" xr:uid="{9376254E-212B-428C-9334-E44D3A9BF0E8}"/>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9A8D9-89FA-4AE5-B91A-6B3DDEDD4EEF}">
  <dimension ref="C45:H46"/>
  <sheetViews>
    <sheetView showRowColHeaders="0" zoomScaleNormal="100" workbookViewId="0"/>
  </sheetViews>
  <sheetFormatPr defaultColWidth="8.85546875" defaultRowHeight="15" x14ac:dyDescent="0.25"/>
  <cols>
    <col min="1" max="16384" width="8.85546875" style="7"/>
  </cols>
  <sheetData>
    <row r="45" spans="3:8" x14ac:dyDescent="0.25">
      <c r="C45" s="38" t="s">
        <v>129</v>
      </c>
      <c r="D45" s="39"/>
      <c r="E45" s="39"/>
      <c r="F45" s="39"/>
      <c r="G45" s="39"/>
      <c r="H45" s="39"/>
    </row>
    <row r="46" spans="3:8" x14ac:dyDescent="0.25">
      <c r="C46" s="39"/>
      <c r="D46" s="39"/>
      <c r="E46" s="39"/>
      <c r="F46" s="39"/>
      <c r="G46" s="39"/>
      <c r="H46" s="39"/>
    </row>
  </sheetData>
  <mergeCells count="1">
    <mergeCell ref="C45:H46"/>
  </mergeCells>
  <hyperlinks>
    <hyperlink ref="C45" r:id="rId1" display="https://exceltable.com" xr:uid="{602F7B78-5CF9-4651-87B7-1970D71D40C8}"/>
  </hyperlinks>
  <pageMargins left="0.7" right="0.7" top="0.75" bottom="0.7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9217" r:id="rId5" name="Check Box 1">
              <controlPr defaultSize="0" autoFill="0" autoLine="0" autoPict="0">
                <anchor moveWithCells="1">
                  <from>
                    <xdr:col>19</xdr:col>
                    <xdr:colOff>161925</xdr:colOff>
                    <xdr:row>22</xdr:row>
                    <xdr:rowOff>133350</xdr:rowOff>
                  </from>
                  <to>
                    <xdr:col>20</xdr:col>
                    <xdr:colOff>104775</xdr:colOff>
                    <xdr:row>23</xdr:row>
                    <xdr:rowOff>171450</xdr:rowOff>
                  </to>
                </anchor>
              </controlPr>
            </control>
          </mc:Choice>
        </mc:AlternateContent>
        <mc:AlternateContent xmlns:mc="http://schemas.openxmlformats.org/markup-compatibility/2006">
          <mc:Choice Requires="x14">
            <control shapeId="9218" r:id="rId6" name="Check Box 2">
              <controlPr defaultSize="0" autoFill="0" autoLine="0" autoPict="0">
                <anchor moveWithCells="1">
                  <from>
                    <xdr:col>14</xdr:col>
                    <xdr:colOff>190500</xdr:colOff>
                    <xdr:row>22</xdr:row>
                    <xdr:rowOff>133350</xdr:rowOff>
                  </from>
                  <to>
                    <xdr:col>15</xdr:col>
                    <xdr:colOff>133350</xdr:colOff>
                    <xdr:row>23</xdr:row>
                    <xdr:rowOff>171450</xdr:rowOff>
                  </to>
                </anchor>
              </controlPr>
            </control>
          </mc:Choice>
        </mc:AlternateContent>
      </controls>
    </mc:Choice>
  </mc:AlternateContent>
  <extLst>
    <ext xmlns:x14="http://schemas.microsoft.com/office/spreadsheetml/2009/9/main" uri="{A8765BA9-456A-4dab-B4F3-ACF838C121DE}">
      <x14:slicerList>
        <x14:slicer r:id="rId7"/>
      </x14:slicerList>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5405A-C629-485C-A539-EEEEEBCB69B4}">
  <dimension ref="C45:H46"/>
  <sheetViews>
    <sheetView showRowColHeaders="0" zoomScaleNormal="100" workbookViewId="0"/>
  </sheetViews>
  <sheetFormatPr defaultColWidth="8.85546875" defaultRowHeight="15" x14ac:dyDescent="0.25"/>
  <cols>
    <col min="1" max="16384" width="8.85546875" style="7"/>
  </cols>
  <sheetData>
    <row r="45" spans="3:8" x14ac:dyDescent="0.25">
      <c r="C45" s="38" t="s">
        <v>129</v>
      </c>
      <c r="D45" s="39"/>
      <c r="E45" s="39"/>
      <c r="F45" s="39"/>
      <c r="G45" s="39"/>
      <c r="H45" s="39"/>
    </row>
    <row r="46" spans="3:8" x14ac:dyDescent="0.25">
      <c r="C46" s="39"/>
      <c r="D46" s="39"/>
      <c r="E46" s="39"/>
      <c r="F46" s="39"/>
      <c r="G46" s="39"/>
      <c r="H46" s="39"/>
    </row>
  </sheetData>
  <mergeCells count="1">
    <mergeCell ref="C45:H46"/>
  </mergeCells>
  <hyperlinks>
    <hyperlink ref="C45" r:id="rId1" display="https://exceltable.com" xr:uid="{890F8323-C768-4938-9910-A7C3281CE5FE}"/>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0D91D-BB1D-4473-BB0C-3E4D972C9B5D}">
  <dimension ref="A1:Y50"/>
  <sheetViews>
    <sheetView zoomScaleNormal="100" workbookViewId="0">
      <selection activeCell="P20" sqref="P20:U21"/>
    </sheetView>
  </sheetViews>
  <sheetFormatPr defaultRowHeight="15" x14ac:dyDescent="0.25"/>
  <cols>
    <col min="1" max="2" width="8.85546875" style="2"/>
    <col min="3" max="3" width="11.28515625" customWidth="1"/>
    <col min="6" max="6" width="10.28515625" bestFit="1" customWidth="1"/>
    <col min="8" max="8" width="10" bestFit="1" customWidth="1"/>
    <col min="12" max="12" width="11.5703125" customWidth="1"/>
    <col min="15" max="15" width="9.5703125" bestFit="1" customWidth="1"/>
    <col min="17" max="17" width="10.28515625" bestFit="1" customWidth="1"/>
    <col min="23" max="23" width="8.140625" style="21" bestFit="1" customWidth="1"/>
  </cols>
  <sheetData>
    <row r="1" spans="1:25" x14ac:dyDescent="0.25">
      <c r="A1" s="8" t="s">
        <v>7</v>
      </c>
      <c r="B1" s="8" t="s">
        <v>20</v>
      </c>
      <c r="C1" s="8" t="s">
        <v>21</v>
      </c>
      <c r="G1" s="8" t="s">
        <v>98</v>
      </c>
      <c r="H1" s="8" t="s">
        <v>27</v>
      </c>
      <c r="I1" s="8" t="s">
        <v>28</v>
      </c>
      <c r="K1" s="8" t="s">
        <v>7</v>
      </c>
      <c r="L1" s="8" t="s">
        <v>50</v>
      </c>
      <c r="N1" s="8" t="s">
        <v>46</v>
      </c>
      <c r="O1" s="8" t="s">
        <v>7</v>
      </c>
      <c r="P1" s="8" t="s">
        <v>29</v>
      </c>
      <c r="Q1" s="8" t="str" cm="1">
        <f t="array" ref="Q1">INDEX(O16:O18,Q15)</f>
        <v>Inflow</v>
      </c>
      <c r="R1" s="8" t="s">
        <v>30</v>
      </c>
      <c r="S1" s="8" t="s">
        <v>61</v>
      </c>
      <c r="T1" s="8" t="s">
        <v>62</v>
      </c>
      <c r="U1" s="8" t="s">
        <v>63</v>
      </c>
      <c r="V1" s="8" t="s">
        <v>31</v>
      </c>
      <c r="W1" s="20" t="s">
        <v>67</v>
      </c>
      <c r="Y1" s="8" t="s">
        <v>110</v>
      </c>
    </row>
    <row r="2" spans="1:25" x14ac:dyDescent="0.25">
      <c r="A2" s="2" t="s">
        <v>8</v>
      </c>
      <c r="B2" s="2">
        <f>N2+B18</f>
        <v>5200</v>
      </c>
      <c r="C2" t="e">
        <f>IF(ISNA(R2),R2,B2)</f>
        <v>#N/A</v>
      </c>
      <c r="D2" t="s">
        <v>25</v>
      </c>
      <c r="E2" s="9">
        <f>H2/G2</f>
        <v>1.1308571428571428</v>
      </c>
      <c r="F2" s="9">
        <f>IF(1-E2&gt;0,1-E2,0)</f>
        <v>0</v>
      </c>
      <c r="G2">
        <f>GETPIVOTDATA(D2&amp;" "&amp;$G$1,Control!$A$3)</f>
        <v>3500</v>
      </c>
      <c r="H2">
        <f>GETPIVOTDATA(""&amp;D2,Control!$A$3)</f>
        <v>3958</v>
      </c>
      <c r="I2" t="str">
        <f>TEXT(H2,"$### ###")&amp;" / "&amp;TEXT(G2,"$### ###")</f>
        <v>$3 958 / $3 500</v>
      </c>
      <c r="K2" s="2" t="s">
        <v>8</v>
      </c>
      <c r="L2" s="2">
        <f>GETPIVOTDATA("Sum of Goals",Control!$A$20,"Month",""&amp;K2)</f>
        <v>8080</v>
      </c>
      <c r="N2" s="2">
        <f>GETPIVOTDATA("Sum of Inflow",Control!$A$20,"Month",""&amp;O2)</f>
        <v>3200</v>
      </c>
      <c r="O2" s="2" t="s">
        <v>8</v>
      </c>
      <c r="P2" s="2">
        <f>$R$14</f>
        <v>438.8</v>
      </c>
      <c r="Q2" s="2" cm="1">
        <f t="array" ref="Q2">CHOOSE($Q$15,INDEX($B$18:$B$29,ROW(A1)),INDEX($L$2:$L$13,ROW(A1)),INDEX($N$2:$N$13,ROW(A1)))</f>
        <v>3200</v>
      </c>
      <c r="R2" s="2" t="e">
        <f>IF(ISNUMBER(GETPIVOTDATA("Max of Num Month",Control!$A$3,"Month",""&amp;O2)),$R$14,NA())</f>
        <v>#N/A</v>
      </c>
      <c r="S2" s="2" t="e">
        <f t="shared" ref="S2:U13" si="0">IF(AND(NOT(ISNA($R2)),$Q$15=S$14),$Q2,NA())</f>
        <v>#N/A</v>
      </c>
      <c r="T2" s="2" t="e">
        <f t="shared" si="0"/>
        <v>#N/A</v>
      </c>
      <c r="U2" s="2" t="e">
        <f t="shared" si="0"/>
        <v>#N/A</v>
      </c>
      <c r="V2" s="2" t="e" cm="1">
        <f t="array" ref="V2">INDEX(S2:U2,1,$Q$15)+(MAX($Q$2:$Q$13)*$V$14)</f>
        <v>#N/A</v>
      </c>
      <c r="W2" s="15" t="str" cm="1">
        <f t="array" ref="W2">IF(ISNA(R2),"",INDEX(S2:U2,1,$Q$15))</f>
        <v/>
      </c>
      <c r="Y2" t="e">
        <f>GETPIVOTDATA("Sum of Inflow",Control!$A$3,"Month",""&amp;O2)</f>
        <v>#REF!</v>
      </c>
    </row>
    <row r="3" spans="1:25" x14ac:dyDescent="0.25">
      <c r="A3" s="2" t="s">
        <v>9</v>
      </c>
      <c r="B3" s="2">
        <f t="shared" ref="B3:B13" si="1">N3+B19</f>
        <v>4152</v>
      </c>
      <c r="C3" t="e">
        <f t="shared" ref="C3:C13" si="2">IF(ISNA(R3),R3,B3)</f>
        <v>#N/A</v>
      </c>
      <c r="D3" t="s">
        <v>24</v>
      </c>
      <c r="E3" s="9">
        <f t="shared" ref="E3:E5" si="3">H3/G3</f>
        <v>0.97624999999999995</v>
      </c>
      <c r="F3" s="9">
        <f t="shared" ref="F3:F5" si="4">IF(1-E3&gt;0,1-E3,0)</f>
        <v>2.3750000000000049E-2</v>
      </c>
      <c r="G3">
        <f>GETPIVOTDATA(D3&amp;" "&amp;$G$1,Control!$A$3)</f>
        <v>4000</v>
      </c>
      <c r="H3">
        <f>GETPIVOTDATA(""&amp;D3,Control!$A$3)</f>
        <v>3905</v>
      </c>
      <c r="I3" t="str">
        <f t="shared" ref="I3:I6" si="5">TEXT(H3,"$### ###")&amp;" / "&amp;TEXT(G3,"$### ###")</f>
        <v>$3 905 / $4 000</v>
      </c>
      <c r="K3" s="2" t="s">
        <v>9</v>
      </c>
      <c r="L3" s="2">
        <f>GETPIVOTDATA("Sum of Goals",Control!$A$20,"Month",""&amp;K3)</f>
        <v>9032</v>
      </c>
      <c r="N3" s="2">
        <f>GETPIVOTDATA("Sum of Inflow",Control!$A$20,"Month",""&amp;O3)</f>
        <v>2552</v>
      </c>
      <c r="O3" s="2" t="s">
        <v>9</v>
      </c>
      <c r="P3" s="2">
        <f t="shared" ref="P3:P13" si="6">$R$14</f>
        <v>438.8</v>
      </c>
      <c r="Q3" s="2" cm="1">
        <f t="array" ref="Q3">CHOOSE($Q$15,INDEX($B$18:$B$29,ROW(A2)),INDEX($L$2:$L$13,ROW(A2)),INDEX($N$2:$N$13,ROW(A2)))</f>
        <v>2552</v>
      </c>
      <c r="R3" s="2" t="e">
        <f>IF(ISNUMBER(GETPIVOTDATA("Max of Num Month",Control!$A$3,"Month",""&amp;O3)),$R$14,NA())</f>
        <v>#N/A</v>
      </c>
      <c r="S3" s="2" t="e">
        <f t="shared" si="0"/>
        <v>#N/A</v>
      </c>
      <c r="T3" s="2" t="e">
        <f t="shared" si="0"/>
        <v>#N/A</v>
      </c>
      <c r="U3" s="2" t="e">
        <f t="shared" si="0"/>
        <v>#N/A</v>
      </c>
      <c r="V3" s="2" t="e" cm="1">
        <f t="array" ref="V3">INDEX(S3:U3,1,$Q$15)+(MAX($Q$2:$Q$13)*$V$14)</f>
        <v>#N/A</v>
      </c>
      <c r="W3" s="15" t="str" cm="1">
        <f t="array" ref="W3">IF(ISNA(R3),"",INDEX(S3:U3,1,$Q$15))</f>
        <v/>
      </c>
      <c r="Y3" t="e">
        <f>GETPIVOTDATA("Sum of Inflow",Control!$A$3,"Month",""&amp;O3)</f>
        <v>#REF!</v>
      </c>
    </row>
    <row r="4" spans="1:25" x14ac:dyDescent="0.25">
      <c r="A4" s="2" t="s">
        <v>10</v>
      </c>
      <c r="B4" s="2">
        <f t="shared" si="1"/>
        <v>3508</v>
      </c>
      <c r="C4" t="e">
        <f t="shared" si="2"/>
        <v>#N/A</v>
      </c>
      <c r="D4" t="s">
        <v>23</v>
      </c>
      <c r="E4" s="9">
        <f t="shared" si="3"/>
        <v>1.0596666666666668</v>
      </c>
      <c r="F4" s="9">
        <f t="shared" si="4"/>
        <v>0</v>
      </c>
      <c r="G4">
        <f>GETPIVOTDATA(D4&amp;" "&amp;$G$1,Control!$A$3)</f>
        <v>3000</v>
      </c>
      <c r="H4">
        <f>GETPIVOTDATA(""&amp;D4,Control!$A$3)</f>
        <v>3179</v>
      </c>
      <c r="I4" t="str">
        <f t="shared" si="5"/>
        <v>$3 179 / $3 000</v>
      </c>
      <c r="K4" s="2" t="s">
        <v>10</v>
      </c>
      <c r="L4" s="2">
        <f>GETPIVOTDATA("Sum of Goals",Control!$A$20,"Month",""&amp;K4)</f>
        <v>9740</v>
      </c>
      <c r="N4" s="2">
        <f>GETPIVOTDATA("Sum of Inflow",Control!$A$20,"Month",""&amp;O4)</f>
        <v>2108</v>
      </c>
      <c r="O4" s="2" t="s">
        <v>10</v>
      </c>
      <c r="P4" s="2">
        <f t="shared" si="6"/>
        <v>438.8</v>
      </c>
      <c r="Q4" s="2" cm="1">
        <f t="array" ref="Q4">CHOOSE($Q$15,INDEX($B$18:$B$29,ROW(A3)),INDEX($L$2:$L$13,ROW(A3)),INDEX($N$2:$N$13,ROW(A3)))</f>
        <v>2108</v>
      </c>
      <c r="R4" s="2" t="e">
        <f>IF(ISNUMBER(GETPIVOTDATA("Max of Num Month",Control!$A$3,"Month",""&amp;O4)),$R$14,NA())</f>
        <v>#N/A</v>
      </c>
      <c r="S4" s="2" t="e">
        <f t="shared" si="0"/>
        <v>#N/A</v>
      </c>
      <c r="T4" s="2" t="e">
        <f t="shared" si="0"/>
        <v>#N/A</v>
      </c>
      <c r="U4" s="2" t="e">
        <f t="shared" si="0"/>
        <v>#N/A</v>
      </c>
      <c r="V4" s="2" t="e" cm="1">
        <f t="array" ref="V4">INDEX(S4:U4,1,$Q$15)+(MAX($Q$2:$Q$13)*$V$14)</f>
        <v>#N/A</v>
      </c>
      <c r="W4" s="15" t="str" cm="1">
        <f t="array" ref="W4">IF(ISNA(R4),"",INDEX(S4:U4,1,$Q$15))</f>
        <v/>
      </c>
      <c r="Y4" t="e">
        <f>GETPIVOTDATA("Sum of Inflow",Control!$A$3,"Month",""&amp;O4)</f>
        <v>#REF!</v>
      </c>
    </row>
    <row r="5" spans="1:25" x14ac:dyDescent="0.25">
      <c r="A5" s="2" t="s">
        <v>11</v>
      </c>
      <c r="B5" s="2">
        <f t="shared" si="1"/>
        <v>3812</v>
      </c>
      <c r="C5" t="e">
        <f t="shared" si="2"/>
        <v>#N/A</v>
      </c>
      <c r="D5" t="s">
        <v>22</v>
      </c>
      <c r="E5" s="9">
        <f t="shared" si="3"/>
        <v>1.1995</v>
      </c>
      <c r="F5" s="9">
        <f t="shared" si="4"/>
        <v>0</v>
      </c>
      <c r="G5">
        <f>GETPIVOTDATA(D5&amp;" "&amp;$G$1,Control!$A$3)</f>
        <v>2000</v>
      </c>
      <c r="H5">
        <f>GETPIVOTDATA(""&amp;D5,Control!$A$3)</f>
        <v>2399</v>
      </c>
      <c r="I5" t="str">
        <f t="shared" si="5"/>
        <v>$2 399 / $2 000</v>
      </c>
      <c r="K5" s="2" t="s">
        <v>11</v>
      </c>
      <c r="L5" s="2">
        <f>GETPIVOTDATA("Sum of Goals",Control!$A$20,"Month",""&amp;K5)</f>
        <v>9952</v>
      </c>
      <c r="N5" s="2">
        <f>GETPIVOTDATA("Sum of Inflow",Control!$A$20,"Month",""&amp;O5)</f>
        <v>2012</v>
      </c>
      <c r="O5" s="2" t="s">
        <v>11</v>
      </c>
      <c r="P5" s="2">
        <f t="shared" si="6"/>
        <v>438.8</v>
      </c>
      <c r="Q5" s="2" cm="1">
        <f t="array" ref="Q5">CHOOSE($Q$15,INDEX($B$18:$B$29,ROW(A4)),INDEX($L$2:$L$13,ROW(A4)),INDEX($N$2:$N$13,ROW(A4)))</f>
        <v>2012</v>
      </c>
      <c r="R5" s="2" t="e">
        <f>IF(ISNUMBER(GETPIVOTDATA("Max of Num Month",Control!$A$3,"Month",""&amp;O5)),$R$14,NA())</f>
        <v>#N/A</v>
      </c>
      <c r="S5" s="2" t="e">
        <f t="shared" si="0"/>
        <v>#N/A</v>
      </c>
      <c r="T5" s="2" t="e">
        <f t="shared" si="0"/>
        <v>#N/A</v>
      </c>
      <c r="U5" s="2" t="e">
        <f t="shared" si="0"/>
        <v>#N/A</v>
      </c>
      <c r="V5" s="2" t="e" cm="1">
        <f t="array" ref="V5">INDEX(S5:U5,1,$Q$15)+(MAX($Q$2:$Q$13)*$V$14)</f>
        <v>#N/A</v>
      </c>
      <c r="W5" s="15" t="str" cm="1">
        <f t="array" ref="W5">IF(ISNA(R5),"",INDEX(S5:U5,1,$Q$15))</f>
        <v/>
      </c>
      <c r="Y5" t="e">
        <f>GETPIVOTDATA("Sum of Inflow",Control!$A$3,"Month",""&amp;O5)</f>
        <v>#REF!</v>
      </c>
    </row>
    <row r="6" spans="1:25" x14ac:dyDescent="0.25">
      <c r="A6" s="2" t="s">
        <v>12</v>
      </c>
      <c r="B6" s="2">
        <f t="shared" si="1"/>
        <v>5092</v>
      </c>
      <c r="C6" t="e">
        <f t="shared" si="2"/>
        <v>#N/A</v>
      </c>
      <c r="D6" s="9">
        <v>0.05</v>
      </c>
      <c r="E6" s="10">
        <f>AVERAGE(E2:E5)</f>
        <v>1.0915684523809523</v>
      </c>
      <c r="F6" s="10">
        <f t="shared" ref="F6" si="7">1-E6</f>
        <v>-9.1568452380952348E-2</v>
      </c>
      <c r="G6" s="11">
        <f>SUM(G2:G5)</f>
        <v>12500</v>
      </c>
      <c r="H6" s="11">
        <f>SUM(H2:H5)</f>
        <v>13441</v>
      </c>
      <c r="I6" s="11" t="str">
        <f t="shared" si="5"/>
        <v>$13 441 / $12 500</v>
      </c>
      <c r="K6" s="2" t="s">
        <v>12</v>
      </c>
      <c r="L6" s="2">
        <f>GETPIVOTDATA("Sum of Goals",Control!$A$20,"Month",""&amp;K6)</f>
        <v>9444</v>
      </c>
      <c r="N6" s="2">
        <f>GETPIVOTDATA("Sum of Inflow",Control!$A$20,"Month",""&amp;O6)</f>
        <v>2292</v>
      </c>
      <c r="O6" s="2" t="s">
        <v>12</v>
      </c>
      <c r="P6" s="2">
        <f t="shared" si="6"/>
        <v>438.8</v>
      </c>
      <c r="Q6" s="2" cm="1">
        <f t="array" ref="Q6">CHOOSE($Q$15,INDEX($B$18:$B$29,ROW(A5)),INDEX($L$2:$L$13,ROW(A5)),INDEX($N$2:$N$13,ROW(A5)))</f>
        <v>2292</v>
      </c>
      <c r="R6" s="2" t="e">
        <f>IF(ISNUMBER(GETPIVOTDATA("Max of Num Month",Control!$A$3,"Month",""&amp;O6)),$R$14,NA())</f>
        <v>#N/A</v>
      </c>
      <c r="S6" s="2" t="e">
        <f t="shared" si="0"/>
        <v>#N/A</v>
      </c>
      <c r="T6" s="2" t="e">
        <f t="shared" si="0"/>
        <v>#N/A</v>
      </c>
      <c r="U6" s="2" t="e">
        <f t="shared" si="0"/>
        <v>#N/A</v>
      </c>
      <c r="V6" s="2" t="e" cm="1">
        <f t="array" ref="V6">INDEX(S6:U6,1,$Q$15)+(MAX($Q$2:$Q$13)*$V$14)</f>
        <v>#N/A</v>
      </c>
      <c r="W6" s="15" t="str" cm="1">
        <f t="array" ref="W6">IF(ISNA(R6),"",INDEX(S6:U6,1,$Q$15))</f>
        <v/>
      </c>
      <c r="Y6" t="e">
        <f>GETPIVOTDATA("Sum of Inflow",Control!$A$3,"Month",""&amp;O6)</f>
        <v>#REF!</v>
      </c>
    </row>
    <row r="7" spans="1:25" x14ac:dyDescent="0.25">
      <c r="A7" s="2" t="s">
        <v>13</v>
      </c>
      <c r="B7" s="2">
        <f t="shared" si="1"/>
        <v>6100</v>
      </c>
      <c r="C7" t="e">
        <f t="shared" si="2"/>
        <v>#N/A</v>
      </c>
      <c r="K7" s="2" t="s">
        <v>13</v>
      </c>
      <c r="L7" s="2">
        <f>GETPIVOTDATA("Sum of Goals",Control!$A$20,"Month",""&amp;K7)</f>
        <v>9064</v>
      </c>
      <c r="N7" s="2">
        <f>GETPIVOTDATA("Sum of Inflow",Control!$A$20,"Month",""&amp;O7)</f>
        <v>2860</v>
      </c>
      <c r="O7" s="2" t="s">
        <v>13</v>
      </c>
      <c r="P7" s="2">
        <f t="shared" si="6"/>
        <v>438.8</v>
      </c>
      <c r="Q7" s="2" cm="1">
        <f t="array" ref="Q7">CHOOSE($Q$15,INDEX($B$18:$B$29,ROW(A6)),INDEX($L$2:$L$13,ROW(A6)),INDEX($N$2:$N$13,ROW(A6)))</f>
        <v>2860</v>
      </c>
      <c r="R7" s="2" t="e">
        <f>IF(ISNUMBER(GETPIVOTDATA("Max of Num Month",Control!$A$3,"Month",""&amp;O7)),$R$14,NA())</f>
        <v>#N/A</v>
      </c>
      <c r="S7" s="2" t="e">
        <f t="shared" si="0"/>
        <v>#N/A</v>
      </c>
      <c r="T7" s="2" t="e">
        <f t="shared" si="0"/>
        <v>#N/A</v>
      </c>
      <c r="U7" s="2" t="e">
        <f t="shared" si="0"/>
        <v>#N/A</v>
      </c>
      <c r="V7" s="2" t="e" cm="1">
        <f t="array" ref="V7">INDEX(S7:U7,1,$Q$15)+(MAX($Q$2:$Q$13)*$V$14)</f>
        <v>#N/A</v>
      </c>
      <c r="W7" s="15" t="str" cm="1">
        <f t="array" ref="W7">IF(ISNA(R7),"",INDEX(S7:U7,1,$Q$15))</f>
        <v/>
      </c>
      <c r="Y7" t="e">
        <f>GETPIVOTDATA("Sum of Inflow",Control!$A$3,"Month",""&amp;O7)</f>
        <v>#REF!</v>
      </c>
    </row>
    <row r="8" spans="1:25" x14ac:dyDescent="0.25">
      <c r="A8" s="2" t="s">
        <v>14</v>
      </c>
      <c r="B8" s="2">
        <f t="shared" si="1"/>
        <v>6740</v>
      </c>
      <c r="C8">
        <f t="shared" si="2"/>
        <v>6740</v>
      </c>
      <c r="D8" t="s">
        <v>54</v>
      </c>
      <c r="E8" s="4">
        <f>1-F8</f>
        <v>0.18354640151515156</v>
      </c>
      <c r="F8" s="9">
        <f>SUM(Control!E21:INDEX(Control!E21:E32,GETPIVOTDATA("Max of Num Month",Control!$A$3)))/GETPIVOTDATA("Sum of Budget",Control!$A$20)</f>
        <v>0.81645359848484844</v>
      </c>
      <c r="K8" s="2" t="s">
        <v>14</v>
      </c>
      <c r="L8" s="2">
        <f>GETPIVOTDATA("Sum of Goals",Control!$A$20,"Month",""&amp;K8)</f>
        <v>9404</v>
      </c>
      <c r="N8" s="2">
        <f>GETPIVOTDATA("Sum of Inflow",Control!$A$20,"Month",""&amp;O8)</f>
        <v>3540</v>
      </c>
      <c r="O8" s="2" t="s">
        <v>14</v>
      </c>
      <c r="P8" s="2">
        <f t="shared" si="6"/>
        <v>438.8</v>
      </c>
      <c r="Q8" s="2" cm="1">
        <f t="array" ref="Q8">CHOOSE($Q$15,INDEX($B$18:$B$29,ROW(A7)),INDEX($L$2:$L$13,ROW(A7)),INDEX($N$2:$N$13,ROW(A7)))</f>
        <v>3540</v>
      </c>
      <c r="R8" s="2">
        <f>IF(ISNUMBER(GETPIVOTDATA("Max of Num Month",Control!$A$3,"Month",""&amp;O8)),$R$14,NA())</f>
        <v>438.8</v>
      </c>
      <c r="S8" s="2" t="e">
        <f t="shared" si="0"/>
        <v>#N/A</v>
      </c>
      <c r="T8" s="2" t="e">
        <f t="shared" si="0"/>
        <v>#N/A</v>
      </c>
      <c r="U8" s="2">
        <f t="shared" si="0"/>
        <v>3540</v>
      </c>
      <c r="V8" s="2" cm="1">
        <f t="array" ref="V8">INDEX(S8:U8,1,$Q$15)+(MAX($Q$2:$Q$13)*$V$14)</f>
        <v>3978.8</v>
      </c>
      <c r="W8" s="15" cm="1">
        <f t="array" ref="W8">IF(ISNA(R8),"",INDEX(S8:U8,1,$Q$15))</f>
        <v>3540</v>
      </c>
      <c r="Y8">
        <f>GETPIVOTDATA("Sum of Inflow",Control!$A$3,"Month",""&amp;O8)</f>
        <v>3540</v>
      </c>
    </row>
    <row r="9" spans="1:25" x14ac:dyDescent="0.25">
      <c r="A9" s="2" t="s">
        <v>15</v>
      </c>
      <c r="B9" s="2">
        <f t="shared" si="1"/>
        <v>7108</v>
      </c>
      <c r="C9">
        <f t="shared" si="2"/>
        <v>7108</v>
      </c>
      <c r="D9" s="14" t="s">
        <v>111</v>
      </c>
      <c r="K9" s="2" t="s">
        <v>15</v>
      </c>
      <c r="L9" s="2">
        <f>GETPIVOTDATA("Sum of Goals",Control!$A$20,"Month",""&amp;K9)</f>
        <v>10512</v>
      </c>
      <c r="N9" s="2">
        <f>GETPIVOTDATA("Sum of Inflow",Control!$A$20,"Month",""&amp;O9)</f>
        <v>4108</v>
      </c>
      <c r="O9" s="2" t="s">
        <v>15</v>
      </c>
      <c r="P9" s="2">
        <f t="shared" si="6"/>
        <v>438.8</v>
      </c>
      <c r="Q9" s="2" cm="1">
        <f t="array" ref="Q9">CHOOSE($Q$15,INDEX($B$18:$B$29,ROW(A8)),INDEX($L$2:$L$13,ROW(A8)),INDEX($N$2:$N$13,ROW(A8)))</f>
        <v>4108</v>
      </c>
      <c r="R9" s="2">
        <f>IF(ISNUMBER(GETPIVOTDATA("Max of Num Month",Control!$A$3,"Month",""&amp;O9)),$R$14,NA())</f>
        <v>438.8</v>
      </c>
      <c r="S9" s="2" t="e">
        <f t="shared" si="0"/>
        <v>#N/A</v>
      </c>
      <c r="T9" s="2" t="e">
        <f t="shared" si="0"/>
        <v>#N/A</v>
      </c>
      <c r="U9" s="2">
        <f t="shared" si="0"/>
        <v>4108</v>
      </c>
      <c r="V9" s="2" cm="1">
        <f t="array" ref="V9">INDEX(S9:U9,1,$Q$15)+(MAX($Q$2:$Q$13)*$V$14)</f>
        <v>4546.8</v>
      </c>
      <c r="W9" s="15" cm="1">
        <f t="array" ref="W9">IF(ISNA(R9),"",INDEX(S9:U9,1,$Q$15))</f>
        <v>4108</v>
      </c>
      <c r="Y9">
        <f>GETPIVOTDATA("Sum of Inflow",Control!$A$3,"Month",""&amp;O9)</f>
        <v>4108</v>
      </c>
    </row>
    <row r="10" spans="1:25" x14ac:dyDescent="0.25">
      <c r="A10" s="2" t="s">
        <v>16</v>
      </c>
      <c r="B10" s="2">
        <f t="shared" si="1"/>
        <v>7588</v>
      </c>
      <c r="C10">
        <f t="shared" si="2"/>
        <v>7588</v>
      </c>
      <c r="D10" t="s">
        <v>48</v>
      </c>
      <c r="E10" s="4">
        <f>F10/$F$14</f>
        <v>0.30594064918434388</v>
      </c>
      <c r="F10" s="12">
        <f>GETPIVOTDATA(""&amp;D10,Control!$A$3)</f>
        <v>5495</v>
      </c>
      <c r="G10" s="8" t="s">
        <v>46</v>
      </c>
      <c r="H10" s="9">
        <v>0.05</v>
      </c>
      <c r="I10" s="9">
        <f>N14/SUM(N14,H24)</f>
        <v>0.54919108001749017</v>
      </c>
      <c r="J10" s="9">
        <f t="shared" ref="J10:J11" si="8">1-I10</f>
        <v>0.45080891998250983</v>
      </c>
      <c r="K10" s="2" t="s">
        <v>16</v>
      </c>
      <c r="L10" s="2">
        <f>GETPIVOTDATA("Sum of Goals",Control!$A$20,"Month",""&amp;K10)</f>
        <v>11700</v>
      </c>
      <c r="M10" s="9"/>
      <c r="N10" s="2">
        <f>GETPIVOTDATA("Sum of Inflow",Control!$A$20,"Month",""&amp;O10)</f>
        <v>4388</v>
      </c>
      <c r="O10" s="2" t="s">
        <v>16</v>
      </c>
      <c r="P10" s="2">
        <f t="shared" si="6"/>
        <v>438.8</v>
      </c>
      <c r="Q10" s="2" cm="1">
        <f t="array" ref="Q10">CHOOSE($Q$15,INDEX($B$18:$B$29,ROW(A9)),INDEX($L$2:$L$13,ROW(A9)),INDEX($N$2:$N$13,ROW(A9)))</f>
        <v>4388</v>
      </c>
      <c r="R10" s="2">
        <f>IF(ISNUMBER(GETPIVOTDATA("Max of Num Month",Control!$A$3,"Month",""&amp;O10)),$R$14,NA())</f>
        <v>438.8</v>
      </c>
      <c r="S10" s="2" t="e">
        <f t="shared" si="0"/>
        <v>#N/A</v>
      </c>
      <c r="T10" s="2" t="e">
        <f t="shared" si="0"/>
        <v>#N/A</v>
      </c>
      <c r="U10" s="2">
        <f t="shared" si="0"/>
        <v>4388</v>
      </c>
      <c r="V10" s="2" cm="1">
        <f t="array" ref="V10">INDEX(S10:U10,1,$Q$15)+(MAX($Q$2:$Q$13)*$V$14)</f>
        <v>4826.8</v>
      </c>
      <c r="W10" s="15" cm="1">
        <f t="array" ref="W10">IF(ISNA(R10),"",INDEX(S10:U10,1,$Q$15))</f>
        <v>4388</v>
      </c>
      <c r="Y10">
        <f>GETPIVOTDATA("Sum of Inflow",Control!$A$3,"Month",""&amp;O10)</f>
        <v>4388</v>
      </c>
    </row>
    <row r="11" spans="1:25" x14ac:dyDescent="0.25">
      <c r="A11" s="2" t="s">
        <v>17</v>
      </c>
      <c r="B11" s="2">
        <f t="shared" si="1"/>
        <v>8292</v>
      </c>
      <c r="C11">
        <f t="shared" si="2"/>
        <v>8292</v>
      </c>
      <c r="D11" t="s">
        <v>49</v>
      </c>
      <c r="E11" s="4">
        <f t="shared" ref="E11:E13" si="9">F11/$F$14</f>
        <v>0.19998886476254107</v>
      </c>
      <c r="F11" s="12">
        <f>GETPIVOTDATA(""&amp;D11,Control!$A$3)</f>
        <v>3592</v>
      </c>
      <c r="G11" s="8" t="s">
        <v>52</v>
      </c>
      <c r="H11" s="9">
        <v>0.05</v>
      </c>
      <c r="I11" s="9">
        <f>1-I10</f>
        <v>0.45080891998250983</v>
      </c>
      <c r="J11" s="9">
        <f t="shared" si="8"/>
        <v>0.54919108001749017</v>
      </c>
      <c r="K11" s="2" t="s">
        <v>17</v>
      </c>
      <c r="L11" s="2">
        <f>GETPIVOTDATA("Sum of Goals",Control!$A$20,"Month",""&amp;K11)</f>
        <v>11992</v>
      </c>
      <c r="M11" s="9"/>
      <c r="N11" s="2">
        <f>GETPIVOTDATA("Sum of Inflow",Control!$A$20,"Month",""&amp;O11)</f>
        <v>4292</v>
      </c>
      <c r="O11" s="2" t="s">
        <v>17</v>
      </c>
      <c r="P11" s="2">
        <f t="shared" si="6"/>
        <v>438.8</v>
      </c>
      <c r="Q11" s="2" cm="1">
        <f t="array" ref="Q11">CHOOSE($Q$15,INDEX($B$18:$B$29,ROW(A10)),INDEX($L$2:$L$13,ROW(A10)),INDEX($N$2:$N$13,ROW(A10)))</f>
        <v>4292</v>
      </c>
      <c r="R11" s="2">
        <f>IF(ISNUMBER(GETPIVOTDATA("Max of Num Month",Control!$A$3,"Month",""&amp;O11)),$R$14,NA())</f>
        <v>438.8</v>
      </c>
      <c r="S11" s="2" t="e">
        <f t="shared" si="0"/>
        <v>#N/A</v>
      </c>
      <c r="T11" s="2" t="e">
        <f t="shared" si="0"/>
        <v>#N/A</v>
      </c>
      <c r="U11" s="2">
        <f t="shared" si="0"/>
        <v>4292</v>
      </c>
      <c r="V11" s="2" cm="1">
        <f t="array" ref="V11">INDEX(S11:U11,1,$Q$15)+(MAX($Q$2:$Q$13)*$V$14)</f>
        <v>4730.8</v>
      </c>
      <c r="W11" s="15" cm="1">
        <f t="array" ref="W11">IF(ISNA(R11),"",INDEX(S11:U11,1,$Q$15))</f>
        <v>4292</v>
      </c>
      <c r="Y11">
        <f>GETPIVOTDATA("Sum of Inflow",Control!$A$3,"Month",""&amp;O11)</f>
        <v>4292</v>
      </c>
    </row>
    <row r="12" spans="1:25" x14ac:dyDescent="0.25">
      <c r="A12" s="2" t="s">
        <v>18</v>
      </c>
      <c r="B12" s="2">
        <f t="shared" si="1"/>
        <v>7768</v>
      </c>
      <c r="C12" t="e">
        <f t="shared" si="2"/>
        <v>#N/A</v>
      </c>
      <c r="D12" t="s">
        <v>26</v>
      </c>
      <c r="E12" s="4">
        <f t="shared" si="9"/>
        <v>0.25054284282612327</v>
      </c>
      <c r="F12" s="12">
        <f>GETPIVOTDATA(""&amp;D12,Control!$A$3)</f>
        <v>4500</v>
      </c>
      <c r="K12" s="2" t="s">
        <v>18</v>
      </c>
      <c r="L12" s="2">
        <f>GETPIVOTDATA("Sum of Goals",Control!$A$20,"Month",""&amp;K12)</f>
        <v>11920</v>
      </c>
      <c r="N12" s="2">
        <f>GETPIVOTDATA("Sum of Inflow",Control!$A$20,"Month",""&amp;O12)</f>
        <v>3848</v>
      </c>
      <c r="O12" s="2" t="s">
        <v>18</v>
      </c>
      <c r="P12" s="2">
        <f t="shared" si="6"/>
        <v>438.8</v>
      </c>
      <c r="Q12" s="2" cm="1">
        <f t="array" ref="Q12">CHOOSE($Q$15,INDEX($B$18:$B$29,ROW(A11)),INDEX($L$2:$L$13,ROW(A11)),INDEX($N$2:$N$13,ROW(A11)))</f>
        <v>3848</v>
      </c>
      <c r="R12" s="2" t="e">
        <f>IF(ISNUMBER(GETPIVOTDATA("Max of Num Month",Control!$A$3,"Month",""&amp;O12)),$R$14,NA())</f>
        <v>#N/A</v>
      </c>
      <c r="S12" s="2" t="e">
        <f t="shared" si="0"/>
        <v>#N/A</v>
      </c>
      <c r="T12" s="2" t="e">
        <f t="shared" si="0"/>
        <v>#N/A</v>
      </c>
      <c r="U12" s="2" t="e">
        <f t="shared" si="0"/>
        <v>#N/A</v>
      </c>
      <c r="V12" s="2" t="e" cm="1">
        <f t="array" ref="V12">INDEX(S12:U12,1,$Q$15)+(MAX($Q$2:$Q$13)*$V$14)</f>
        <v>#N/A</v>
      </c>
      <c r="W12" s="15" t="str" cm="1">
        <f t="array" ref="W12">IF(ISNA(R12),"",INDEX(S12:U12,1,$Q$15))</f>
        <v/>
      </c>
      <c r="Y12" t="e">
        <f>GETPIVOTDATA("Sum of Inflow",Control!$A$3,"Month",""&amp;O12)</f>
        <v>#REF!</v>
      </c>
    </row>
    <row r="13" spans="1:25" x14ac:dyDescent="0.25">
      <c r="A13" s="2" t="s">
        <v>19</v>
      </c>
      <c r="B13" s="2">
        <f t="shared" si="1"/>
        <v>6400</v>
      </c>
      <c r="C13" t="e">
        <f t="shared" si="2"/>
        <v>#N/A</v>
      </c>
      <c r="D13" t="s">
        <v>51</v>
      </c>
      <c r="E13" s="4">
        <f t="shared" si="9"/>
        <v>0.2435276432269918</v>
      </c>
      <c r="F13" s="12">
        <f>GETPIVOTDATA(""&amp;D13,Control!$A$3)</f>
        <v>4374</v>
      </c>
      <c r="K13" s="2" t="s">
        <v>19</v>
      </c>
      <c r="L13" s="2">
        <f>GETPIVOTDATA("Sum of Goals",Control!$A$20,"Month",""&amp;K13)</f>
        <v>11920</v>
      </c>
      <c r="N13" s="2">
        <f>GETPIVOTDATA("Sum of Inflow",Control!$A$20,"Month",""&amp;O13)</f>
        <v>3200</v>
      </c>
      <c r="O13" s="2" t="s">
        <v>19</v>
      </c>
      <c r="P13" s="2">
        <f t="shared" si="6"/>
        <v>438.8</v>
      </c>
      <c r="Q13" s="2" cm="1">
        <f t="array" ref="Q13">CHOOSE($Q$15,INDEX($B$18:$B$29,ROW(A12)),INDEX($L$2:$L$13,ROW(A12)),INDEX($N$2:$N$13,ROW(A12)))</f>
        <v>3200</v>
      </c>
      <c r="R13" s="2" t="e">
        <f>IF(ISNUMBER(GETPIVOTDATA("Max of Num Month",Control!$A$3,"Month",""&amp;O13)),$R$14,NA())</f>
        <v>#N/A</v>
      </c>
      <c r="S13" s="2" t="e">
        <f t="shared" si="0"/>
        <v>#N/A</v>
      </c>
      <c r="T13" s="2" t="e">
        <f t="shared" si="0"/>
        <v>#N/A</v>
      </c>
      <c r="U13" s="2" t="e">
        <f t="shared" si="0"/>
        <v>#N/A</v>
      </c>
      <c r="V13" s="2" t="e" cm="1">
        <f t="array" ref="V13">INDEX(S13:U13,1,$Q$15)+(MAX($Q$2:$Q$13)*$V$14)</f>
        <v>#N/A</v>
      </c>
      <c r="W13" s="15" t="str" cm="1">
        <f t="array" ref="W13">IF(ISNA(R13),"",INDEX(S13:U13,1,$Q$15))</f>
        <v/>
      </c>
      <c r="Y13" t="e">
        <f>GETPIVOTDATA("Sum of Inflow",Control!$A$3,"Month",""&amp;O13)</f>
        <v>#REF!</v>
      </c>
    </row>
    <row r="14" spans="1:25" x14ac:dyDescent="0.25">
      <c r="B14" s="26" t="s">
        <v>120</v>
      </c>
      <c r="C14" s="18" cm="1">
        <f t="array" ref="C14">SUM(IFERROR(C2:C13,0))</f>
        <v>29728</v>
      </c>
      <c r="E14" t="s">
        <v>115</v>
      </c>
      <c r="F14" s="15">
        <f>GETPIVOTDATA("Sum of Budget",Control!$A$3)</f>
        <v>17961</v>
      </c>
      <c r="G14" s="24" t="s">
        <v>116</v>
      </c>
      <c r="H14" s="25" t="str">
        <f>IF(ABS((F14-GETPIVOTDATA("Sum of Budget Previous",Control!$A$3)))&gt;=1000,
     IF((F14-GETPIVOTDATA("Sum of Budget Previous",Control!$A$3))&gt;0,"+$"&amp;TEXT((F14-GETPIVOTDATA("Sum of Budget Previous",Control!$A$3))/1000,"0.0")&amp;"k","-$"&amp;TEXT(ABS((F14-GETPIVOTDATA("Sum of Budget Previous",Control!$A$3)))/1000,"0.0")&amp;"k"),
     IF((F14-GETPIVOTDATA("Sum of Budget Previous",Control!$A$3))&gt;0,"+$"&amp;(F14-GETPIVOTDATA("Sum of Budget Previous",Control!$A$3)),"-$"&amp;ABS((F14-GETPIVOTDATA("Sum of Budget Previous",Control!$A$3))))
)</f>
        <v>+$1.6k</v>
      </c>
      <c r="N14" s="8">
        <f>GETPIVOTDATA(""&amp;Q1,Control!$A$3)</f>
        <v>16328</v>
      </c>
      <c r="Q14" s="18">
        <f>CHOOSE(Q15,GETPIVOTDATA(""&amp;Q1,Control!$A$3),GETPIVOTDATA(""&amp;Q1,Control!$A$3),GETPIVOTDATA(""&amp;Q1,Control!$A$3))</f>
        <v>16328</v>
      </c>
      <c r="R14" s="2">
        <f>MAX(Q2:Q13)*10%</f>
        <v>438.8</v>
      </c>
      <c r="S14" s="2">
        <v>1</v>
      </c>
      <c r="T14" s="2">
        <v>2</v>
      </c>
      <c r="U14" s="2">
        <v>3</v>
      </c>
      <c r="V14" s="9">
        <v>0.1</v>
      </c>
    </row>
    <row r="15" spans="1:25" x14ac:dyDescent="0.25">
      <c r="E15" t="s">
        <v>53</v>
      </c>
      <c r="F15" s="12">
        <f>GETPIVOTDATA("Sum of Balance",Control!$A$3)</f>
        <v>3171</v>
      </c>
      <c r="O15" s="8" t="s">
        <v>56</v>
      </c>
      <c r="P15" s="8" t="s">
        <v>57</v>
      </c>
      <c r="Q15" s="2">
        <f>GETPIVOTDATA("Num",Control!$A$39)</f>
        <v>3</v>
      </c>
    </row>
    <row r="16" spans="1:25" x14ac:dyDescent="0.25">
      <c r="C16" s="19" cm="1">
        <f t="array" ref="C16">D16*((MAX(IFERROR(Y2:Y13,0))-MAX(IFERROR(C18:C29,0))))*120%</f>
        <v>465.59999999999997</v>
      </c>
      <c r="D16" t="b">
        <v>1</v>
      </c>
      <c r="E16" t="b">
        <v>0</v>
      </c>
      <c r="F16" s="12">
        <f>F14</f>
        <v>17961</v>
      </c>
      <c r="N16" s="2"/>
      <c r="O16" s="2" t="s">
        <v>55</v>
      </c>
      <c r="P16" s="2">
        <v>1</v>
      </c>
    </row>
    <row r="17" spans="1:21" x14ac:dyDescent="0.25">
      <c r="A17" s="8" t="s">
        <v>7</v>
      </c>
      <c r="B17" s="27" t="s">
        <v>65</v>
      </c>
      <c r="C17" s="8" t="s">
        <v>21</v>
      </c>
      <c r="D17" s="8" t="s">
        <v>46</v>
      </c>
      <c r="E17" s="8" t="s">
        <v>50</v>
      </c>
      <c r="I17" t="s">
        <v>38</v>
      </c>
      <c r="J17" t="s">
        <v>39</v>
      </c>
      <c r="K17" t="s">
        <v>40</v>
      </c>
      <c r="O17" s="2" t="s">
        <v>50</v>
      </c>
      <c r="P17" s="2">
        <v>2</v>
      </c>
    </row>
    <row r="18" spans="1:21" x14ac:dyDescent="0.25">
      <c r="A18" s="2" t="s">
        <v>8</v>
      </c>
      <c r="B18" s="2">
        <f>GETPIVOTDATA("Sum of Costs",Control!$A$20,"Month",""&amp;A18)</f>
        <v>2000</v>
      </c>
      <c r="C18" s="2" t="e">
        <f>IFERROR(GETPIVOTDATA("Sum of Costs",Control!$A$3,"Month",""&amp;A18),NA())</f>
        <v>#N/A</v>
      </c>
      <c r="D18" s="2">
        <f>N2*$D$16</f>
        <v>3200</v>
      </c>
      <c r="E18" s="2">
        <f t="shared" ref="E18:E29" si="10">L2*$E$16</f>
        <v>0</v>
      </c>
      <c r="F18" t="s">
        <v>35</v>
      </c>
      <c r="G18" s="4">
        <f t="shared" ref="G18:G23" si="11">H18/$H$24</f>
        <v>0.29232261434007312</v>
      </c>
      <c r="H18" s="12">
        <f>GETPIVOTDATA(""&amp;F18,Control!$A$3)</f>
        <v>3918</v>
      </c>
      <c r="I18" t="str">
        <f>F18&amp;CHAR(10)&amp;CHAR(10)&amp;F19&amp;CHAR(10)&amp;CHAR(10)&amp;F20&amp;CHAR(10)&amp;CHAR(10)&amp;F21&amp;CHAR(10)&amp;CHAR(10)&amp;F22&amp;CHAR(10)&amp;CHAR(10)&amp;F23</f>
        <v>Housing
Food
Transport
Shopping
Gym
Other</v>
      </c>
      <c r="J18" t="str">
        <f>TEXT($G$19,"0%")&amp;CHAR(10)&amp;CHAR(10)&amp;TEXT($G$20,"0%")&amp;CHAR(10)&amp;CHAR(10)&amp;TEXT($G$21,"0%")&amp;CHAR(10)&amp;CHAR(10)&amp;TEXT($G$22,"0%")&amp;CHAR(10)&amp;CHAR(10)&amp;TEXT($G$23,"0%")&amp;CHAR(10)&amp;CHAR(10)&amp;TEXT($G$18,"0%")</f>
        <v>17%
14%
14%
20%
6%
29%</v>
      </c>
      <c r="K18" t="str">
        <f>TEXT(H18,"$### ###")</f>
        <v>$3 918</v>
      </c>
      <c r="O18" s="2" t="s">
        <v>46</v>
      </c>
      <c r="P18" s="2">
        <v>3</v>
      </c>
    </row>
    <row r="19" spans="1:21" x14ac:dyDescent="0.25">
      <c r="A19" s="2" t="s">
        <v>9</v>
      </c>
      <c r="B19" s="2">
        <f>GETPIVOTDATA("Sum of Costs",Control!$A$20,"Month",""&amp;A19)</f>
        <v>1600</v>
      </c>
      <c r="C19" s="2" t="e">
        <f>IFERROR(GETPIVOTDATA("Sum of Costs",Control!$A$3,"Month",""&amp;A19),NA())</f>
        <v>#N/A</v>
      </c>
      <c r="D19" s="2">
        <f t="shared" ref="D19:D29" si="12">N3*$D$16</f>
        <v>2552</v>
      </c>
      <c r="E19" s="2">
        <f t="shared" si="10"/>
        <v>0</v>
      </c>
      <c r="F19" t="s">
        <v>32</v>
      </c>
      <c r="G19" s="4">
        <f t="shared" si="11"/>
        <v>0.17145415205550996</v>
      </c>
      <c r="H19" s="12">
        <f>GETPIVOTDATA(""&amp;F19,Control!$A$3)</f>
        <v>2298</v>
      </c>
    </row>
    <row r="20" spans="1:21" x14ac:dyDescent="0.25">
      <c r="A20" s="2" t="s">
        <v>10</v>
      </c>
      <c r="B20" s="2">
        <f>GETPIVOTDATA("Sum of Costs",Control!$A$20,"Month",""&amp;A20)</f>
        <v>1400</v>
      </c>
      <c r="C20" s="2" t="e">
        <f>IFERROR(GETPIVOTDATA("Sum of Costs",Control!$A$3,"Month",""&amp;A20),NA())</f>
        <v>#N/A</v>
      </c>
      <c r="D20" s="2">
        <f t="shared" si="12"/>
        <v>2108</v>
      </c>
      <c r="E20" s="2">
        <f t="shared" si="10"/>
        <v>0</v>
      </c>
      <c r="F20" t="s">
        <v>33</v>
      </c>
      <c r="G20" s="4">
        <f t="shared" si="11"/>
        <v>0.14108781616056107</v>
      </c>
      <c r="H20" s="12">
        <f>GETPIVOTDATA(""&amp;F20,Control!$A$3)</f>
        <v>1891</v>
      </c>
      <c r="P20" s="38" t="s">
        <v>129</v>
      </c>
      <c r="Q20" s="39"/>
      <c r="R20" s="39"/>
      <c r="S20" s="39"/>
      <c r="T20" s="39"/>
      <c r="U20" s="39"/>
    </row>
    <row r="21" spans="1:21" x14ac:dyDescent="0.25">
      <c r="A21" s="2" t="s">
        <v>11</v>
      </c>
      <c r="B21" s="2">
        <f>GETPIVOTDATA("Sum of Costs",Control!$A$20,"Month",""&amp;A21)</f>
        <v>1800</v>
      </c>
      <c r="C21" s="2" t="e">
        <f>IFERROR(GETPIVOTDATA("Sum of Costs",Control!$A$3,"Month",""&amp;A21),NA())</f>
        <v>#N/A</v>
      </c>
      <c r="D21" s="2">
        <f t="shared" si="12"/>
        <v>2012</v>
      </c>
      <c r="E21" s="2">
        <f t="shared" si="10"/>
        <v>0</v>
      </c>
      <c r="F21" t="s">
        <v>34</v>
      </c>
      <c r="G21" s="4">
        <f t="shared" si="11"/>
        <v>0.13638737596060582</v>
      </c>
      <c r="H21" s="12">
        <f>GETPIVOTDATA(""&amp;F21,Control!$A$3)</f>
        <v>1828</v>
      </c>
      <c r="P21" s="39"/>
      <c r="Q21" s="39"/>
      <c r="R21" s="39"/>
      <c r="S21" s="39"/>
      <c r="T21" s="39"/>
      <c r="U21" s="39"/>
    </row>
    <row r="22" spans="1:21" x14ac:dyDescent="0.25">
      <c r="A22" s="2" t="s">
        <v>12</v>
      </c>
      <c r="B22" s="2">
        <f>GETPIVOTDATA("Sum of Costs",Control!$A$20,"Month",""&amp;A22)</f>
        <v>2800</v>
      </c>
      <c r="C22" s="2" t="e">
        <f>IFERROR(GETPIVOTDATA("Sum of Costs",Control!$A$3,"Month",""&amp;A22),NA())</f>
        <v>#N/A</v>
      </c>
      <c r="D22" s="2">
        <f t="shared" si="12"/>
        <v>2292</v>
      </c>
      <c r="E22" s="2">
        <f t="shared" si="10"/>
        <v>0</v>
      </c>
      <c r="F22" t="s">
        <v>36</v>
      </c>
      <c r="G22" s="4">
        <f t="shared" si="11"/>
        <v>0.1986868611504887</v>
      </c>
      <c r="H22" s="12">
        <f>GETPIVOTDATA(""&amp;F22,Control!$A$3)</f>
        <v>2663</v>
      </c>
    </row>
    <row r="23" spans="1:21" x14ac:dyDescent="0.25">
      <c r="A23" s="2" t="s">
        <v>13</v>
      </c>
      <c r="B23" s="2">
        <f>GETPIVOTDATA("Sum of Costs",Control!$A$20,"Month",""&amp;A23)</f>
        <v>3240</v>
      </c>
      <c r="C23" s="2" t="e">
        <f>IFERROR(GETPIVOTDATA("Sum of Costs",Control!$A$3,"Month",""&amp;A23),NA())</f>
        <v>#N/A</v>
      </c>
      <c r="D23" s="2">
        <f t="shared" si="12"/>
        <v>2860</v>
      </c>
      <c r="E23" s="2">
        <f t="shared" si="10"/>
        <v>0</v>
      </c>
      <c r="F23" t="s">
        <v>37</v>
      </c>
      <c r="G23" s="4">
        <f t="shared" si="11"/>
        <v>6.0061180332761324E-2</v>
      </c>
      <c r="H23" s="12">
        <f>GETPIVOTDATA(""&amp;F23,Control!$A$3)</f>
        <v>805</v>
      </c>
    </row>
    <row r="24" spans="1:21" x14ac:dyDescent="0.25">
      <c r="A24" s="2" t="s">
        <v>14</v>
      </c>
      <c r="B24" s="2">
        <f>GETPIVOTDATA("Sum of Costs",Control!$A$20,"Month",""&amp;A24)</f>
        <v>3200</v>
      </c>
      <c r="C24" s="2">
        <f>IFERROR(GETPIVOTDATA("Sum of Costs",Control!$A$3,"Month",""&amp;A24),NA())</f>
        <v>3200</v>
      </c>
      <c r="D24" s="2">
        <f t="shared" si="12"/>
        <v>3540</v>
      </c>
      <c r="E24" s="2">
        <f t="shared" si="10"/>
        <v>0</v>
      </c>
      <c r="H24" s="23">
        <f>SUM(H18:H23)</f>
        <v>13403</v>
      </c>
    </row>
    <row r="25" spans="1:21" x14ac:dyDescent="0.25">
      <c r="A25" s="2" t="s">
        <v>15</v>
      </c>
      <c r="B25" s="2">
        <f>GETPIVOTDATA("Sum of Costs",Control!$A$20,"Month",""&amp;A25)</f>
        <v>3000</v>
      </c>
      <c r="C25" s="2">
        <f>IFERROR(GETPIVOTDATA("Sum of Costs",Control!$A$3,"Month",""&amp;A25),NA())</f>
        <v>3000</v>
      </c>
      <c r="D25" s="2">
        <f t="shared" si="12"/>
        <v>4108</v>
      </c>
      <c r="E25" s="2">
        <f t="shared" si="10"/>
        <v>0</v>
      </c>
      <c r="R25" s="15"/>
    </row>
    <row r="26" spans="1:21" x14ac:dyDescent="0.25">
      <c r="A26" s="2" t="s">
        <v>16</v>
      </c>
      <c r="B26" s="2">
        <f>GETPIVOTDATA("Sum of Costs",Control!$A$20,"Month",""&amp;A26)</f>
        <v>3200</v>
      </c>
      <c r="C26" s="2">
        <f>IFERROR(GETPIVOTDATA("Sum of Costs",Control!$A$3,"Month",""&amp;A26),NA())</f>
        <v>3200</v>
      </c>
      <c r="D26" s="2">
        <f t="shared" si="12"/>
        <v>4388</v>
      </c>
      <c r="E26" s="2">
        <f t="shared" si="10"/>
        <v>0</v>
      </c>
      <c r="F26" s="14" t="s">
        <v>72</v>
      </c>
      <c r="G26" t="s">
        <v>47</v>
      </c>
      <c r="J26" t="s">
        <v>64</v>
      </c>
      <c r="N26" s="20" t="s">
        <v>69</v>
      </c>
      <c r="O26" t="s">
        <v>70</v>
      </c>
      <c r="P26" s="2" t="s">
        <v>27</v>
      </c>
      <c r="Q26" s="2" t="s">
        <v>71</v>
      </c>
      <c r="R26" s="2" t="s">
        <v>68</v>
      </c>
      <c r="S26" s="20" t="s">
        <v>67</v>
      </c>
    </row>
    <row r="27" spans="1:21" x14ac:dyDescent="0.25">
      <c r="A27" s="2" t="s">
        <v>17</v>
      </c>
      <c r="B27" s="2">
        <f>GETPIVOTDATA("Sum of Costs",Control!$A$20,"Month",""&amp;A27)</f>
        <v>4000</v>
      </c>
      <c r="C27" s="2">
        <f>IFERROR(GETPIVOTDATA("Sum of Costs",Control!$A$3,"Month",""&amp;A27),NA())</f>
        <v>4000</v>
      </c>
      <c r="D27" s="2">
        <f t="shared" si="12"/>
        <v>4292</v>
      </c>
      <c r="E27" s="2">
        <f t="shared" si="10"/>
        <v>0</v>
      </c>
      <c r="F27" t="str" cm="1">
        <f t="array" ref="F27">INDEX(CHOOSE($Q$15,F$18:F$23,D$2:D$5,J$27:J$31),ROW(A1))</f>
        <v>Checking</v>
      </c>
      <c r="G27" s="22" cm="1">
        <f t="array" ref="G27">INDEX(CHOOSE($Q$15,G$18:G$23,E$2:E$5,K$27:K$31),ROW(B1))</f>
        <v>0.17007594316511515</v>
      </c>
      <c r="H27" s="28" cm="1">
        <f t="array" ref="H27">INDEX(CHOOSE($Q$15,H$18:H$23,H$2:H$5,L$27:L$31),ROW(C1))</f>
        <v>2777</v>
      </c>
      <c r="J27" t="s">
        <v>41</v>
      </c>
      <c r="K27" s="4">
        <f>L27/$L$32</f>
        <v>0.17007594316511515</v>
      </c>
      <c r="L27" s="13">
        <f>GETPIVOTDATA(""&amp;J27,Control!$A$3)</f>
        <v>2777</v>
      </c>
      <c r="N27" cm="1">
        <f t="array" ref="N27:N29">_xlfn.UNIQUE(Data!A2:A37)</f>
        <v>2028</v>
      </c>
      <c r="O27" s="2">
        <f>GETPIVOTDATA("Max of Total Goals Plan",Control!$A$45,"Year",N27)</f>
        <v>7100</v>
      </c>
      <c r="P27" s="2">
        <f>GETPIVOTDATA("Goals",Control!$A$45,"Year",N27)</f>
        <v>6880</v>
      </c>
      <c r="Q27" s="2">
        <v>0</v>
      </c>
      <c r="R27" s="2" t="e">
        <f>IFERROR(GETPIVOTDATA("Max of Goals",Control!$A$51,"Year",N27),NA())</f>
        <v>#N/A</v>
      </c>
      <c r="S27" s="15" t="str">
        <f>IF(ISNA(R27),"",R27)</f>
        <v/>
      </c>
    </row>
    <row r="28" spans="1:21" x14ac:dyDescent="0.25">
      <c r="A28" s="2" t="s">
        <v>18</v>
      </c>
      <c r="B28" s="2">
        <f>GETPIVOTDATA("Sum of Costs",Control!$A$20,"Month",""&amp;A28)</f>
        <v>3920</v>
      </c>
      <c r="C28" s="2" t="e">
        <f>IFERROR(GETPIVOTDATA("Sum of Costs",Control!$A$3,"Month",""&amp;A28),NA())</f>
        <v>#N/A</v>
      </c>
      <c r="D28" s="2">
        <f t="shared" si="12"/>
        <v>3848</v>
      </c>
      <c r="E28" s="2">
        <f t="shared" si="10"/>
        <v>0</v>
      </c>
      <c r="F28" t="str" cm="1">
        <f t="array" ref="F28">INDEX(CHOOSE($Q$15,F$18:F$23,D$2:D$5,J$27:J$31),ROW(A2))</f>
        <v>Saving</v>
      </c>
      <c r="G28" s="22" cm="1">
        <f t="array" ref="G28">INDEX(CHOOSE($Q$15,G$18:G$23,E$2:E$5,K$27:K$31),ROW(B2))</f>
        <v>0.1445982361587457</v>
      </c>
      <c r="H28" s="28" cm="1">
        <f t="array" ref="H28">INDEX(CHOOSE($Q$15,H$18:H$23,H$2:H$5,L$27:L$31),ROW(C2))</f>
        <v>2361</v>
      </c>
      <c r="J28" t="s">
        <v>42</v>
      </c>
      <c r="K28" s="4">
        <f t="shared" ref="K28:K31" si="13">L28/$L$32</f>
        <v>0.1445982361587457</v>
      </c>
      <c r="L28" s="13">
        <f>GETPIVOTDATA(""&amp;J28,Control!$A$3)</f>
        <v>2361</v>
      </c>
      <c r="N28">
        <v>2029</v>
      </c>
      <c r="O28" s="2">
        <f>GETPIVOTDATA("Max of Total Goals Plan",Control!$A$45,"Year",N28)</f>
        <v>12500</v>
      </c>
      <c r="P28" s="2">
        <f>GETPIVOTDATA("Goals",Control!$A$45,"Year",N28)</f>
        <v>11992</v>
      </c>
      <c r="Q28" s="2">
        <v>0</v>
      </c>
      <c r="R28" s="2">
        <f>IFERROR(GETPIVOTDATA("Max of Goals",Control!$A$51,"Year",N28),NA())</f>
        <v>11992</v>
      </c>
      <c r="S28" s="15">
        <f t="shared" ref="S28:S29" si="14">IF(ISNA(R28),"",R28)</f>
        <v>11992</v>
      </c>
    </row>
    <row r="29" spans="1:21" x14ac:dyDescent="0.25">
      <c r="A29" s="2" t="s">
        <v>19</v>
      </c>
      <c r="B29" s="2">
        <f>GETPIVOTDATA("Sum of Costs",Control!$A$20,"Month",""&amp;A29)</f>
        <v>3200</v>
      </c>
      <c r="C29" s="2" t="e">
        <f>IFERROR(GETPIVOTDATA("Sum of Costs",Control!$A$3,"Month",""&amp;A29),NA())</f>
        <v>#N/A</v>
      </c>
      <c r="D29" s="2">
        <f t="shared" si="12"/>
        <v>3200</v>
      </c>
      <c r="E29" s="2">
        <f t="shared" si="10"/>
        <v>0</v>
      </c>
      <c r="F29" t="str" cm="1">
        <f t="array" ref="F29">INDEX(CHOOSE($Q$15,F$18:F$23,D$2:D$5,J$27:J$31),ROW(A3))</f>
        <v>Investments</v>
      </c>
      <c r="G29" s="22" cm="1">
        <f t="array" ref="G29">INDEX(CHOOSE($Q$15,G$18:G$23,E$2:E$5,K$27:K$31),ROW(B3))</f>
        <v>0.26378000979911809</v>
      </c>
      <c r="H29" s="28" cm="1">
        <f t="array" ref="H29">INDEX(CHOOSE($Q$15,H$18:H$23,H$2:H$5,L$27:L$31),ROW(C3))</f>
        <v>4307</v>
      </c>
      <c r="J29" t="s">
        <v>43</v>
      </c>
      <c r="K29" s="4">
        <f t="shared" si="13"/>
        <v>0.26378000979911809</v>
      </c>
      <c r="L29" s="13">
        <f>GETPIVOTDATA(""&amp;J29,Control!$A$3)</f>
        <v>4307</v>
      </c>
      <c r="N29">
        <v>2030</v>
      </c>
      <c r="O29" s="2">
        <f>GETPIVOTDATA("Max of Total Goals Plan",Control!$A$45,"Year",N29)</f>
        <v>17000</v>
      </c>
      <c r="P29" s="2">
        <f>GETPIVOTDATA("Goals",Control!$A$45,"Year",N29)</f>
        <v>17507</v>
      </c>
      <c r="Q29" s="2">
        <v>0</v>
      </c>
      <c r="R29" s="2" t="e">
        <f>IFERROR(GETPIVOTDATA("Max of Goals",Control!$A$51,"Year",N29),NA())</f>
        <v>#N/A</v>
      </c>
      <c r="S29" s="15" t="str">
        <f t="shared" si="14"/>
        <v/>
      </c>
    </row>
    <row r="30" spans="1:21" x14ac:dyDescent="0.25">
      <c r="A30" s="2" t="s">
        <v>66</v>
      </c>
      <c r="C30" s="18">
        <f>GETPIVOTDATA("Sum of Costs",Control!$A$3)</f>
        <v>13400</v>
      </c>
      <c r="D30" s="18">
        <f>Q14</f>
        <v>16328</v>
      </c>
      <c r="E30" s="18">
        <f>GETPIVOTDATA("Max of Goals",Control!$A$3)</f>
        <v>11992</v>
      </c>
      <c r="F30" t="str" cm="1">
        <f t="array" ref="F30">INDEX(CHOOSE($Q$15,F$18:F$23,D$2:D$5,J$27:J$31),ROW(A4))</f>
        <v>Digital Craft</v>
      </c>
      <c r="G30" s="22" cm="1">
        <f t="array" ref="G30">INDEX(CHOOSE($Q$15,G$18:G$23,E$2:E$5,K$27:K$31),ROW(B4))</f>
        <v>0.22146006859382655</v>
      </c>
      <c r="H30" s="28" cm="1">
        <f t="array" ref="H30">INDEX(CHOOSE($Q$15,H$18:H$23,H$2:H$5,L$27:L$31),ROW(C4))</f>
        <v>3616</v>
      </c>
      <c r="J30" t="s">
        <v>45</v>
      </c>
      <c r="K30" s="4">
        <f t="shared" si="13"/>
        <v>0.22146006859382655</v>
      </c>
      <c r="L30" s="13">
        <f>GETPIVOTDATA(""&amp;J30,Control!$A$3)</f>
        <v>3616</v>
      </c>
      <c r="O30" s="2"/>
      <c r="P30" s="2"/>
      <c r="Q30" s="2"/>
      <c r="R30" s="2"/>
      <c r="S30" s="2"/>
    </row>
    <row r="31" spans="1:21" x14ac:dyDescent="0.25">
      <c r="C31" t="s">
        <v>28</v>
      </c>
      <c r="D31" s="18">
        <f>IF(D16,D30,"")</f>
        <v>16328</v>
      </c>
      <c r="E31" s="18" t="str">
        <f>IF(E16,E30,"")</f>
        <v/>
      </c>
      <c r="F31" t="str" cm="1">
        <f t="array" ref="F31">INDEX(CHOOSE($Q$15,F$18:F$23,D$2:D$5,J$27:J$31),ROW(A5))</f>
        <v>Rewards</v>
      </c>
      <c r="G31" s="22" cm="1">
        <f t="array" ref="G31">INDEX(CHOOSE($Q$15,G$18:G$23,E$2:E$5,K$27:K$31),ROW(B5))</f>
        <v>0.20008574228319451</v>
      </c>
      <c r="H31" s="28" cm="1">
        <f t="array" ref="H31">INDEX(CHOOSE($Q$15,H$18:H$23,H$2:H$5,L$27:L$31),ROW(C5))</f>
        <v>3267</v>
      </c>
      <c r="J31" t="s">
        <v>44</v>
      </c>
      <c r="K31" s="4">
        <f t="shared" si="13"/>
        <v>0.20008574228319451</v>
      </c>
      <c r="L31" s="13">
        <f>GETPIVOTDATA(""&amp;J31,Control!$A$3)</f>
        <v>3267</v>
      </c>
    </row>
    <row r="32" spans="1:21" x14ac:dyDescent="0.25">
      <c r="F32" t="e" cm="1">
        <f t="array" ref="F32">INDEX(CHOOSE($Q$15,F$18:F$23,D$2:D$5,J$27:J$31),ROW(A6))</f>
        <v>#REF!</v>
      </c>
      <c r="G32" s="22" t="e" cm="1">
        <f t="array" ref="G32">INDEX(CHOOSE($Q$15,G$18:G$23,E$2:E$5,K$27:K$31),ROW(B6))</f>
        <v>#REF!</v>
      </c>
      <c r="H32" s="28" t="e" cm="1">
        <f t="array" ref="H32">INDEX(CHOOSE($Q$15,H$18:H$23,H$2:H$5,L$27:L$31),ROW(C6))</f>
        <v>#REF!</v>
      </c>
      <c r="L32" s="23">
        <f>SUM(L27:L31)</f>
        <v>16328</v>
      </c>
    </row>
    <row r="33" spans="3:10" x14ac:dyDescent="0.25">
      <c r="D33" s="2">
        <f>D16*10</f>
        <v>10</v>
      </c>
      <c r="E33" s="2">
        <f>E16*10</f>
        <v>0</v>
      </c>
    </row>
    <row r="34" spans="3:10" x14ac:dyDescent="0.25">
      <c r="D34" s="2">
        <v>10</v>
      </c>
      <c r="E34" s="2">
        <v>10</v>
      </c>
      <c r="J34" s="17"/>
    </row>
    <row r="46" spans="3:10" x14ac:dyDescent="0.25">
      <c r="C46" t="s">
        <v>119</v>
      </c>
    </row>
    <row r="47" spans="3:10" x14ac:dyDescent="0.25">
      <c r="C47" t="s">
        <v>118</v>
      </c>
    </row>
    <row r="48" spans="3:10" x14ac:dyDescent="0.25">
      <c r="C48" t="s">
        <v>72</v>
      </c>
    </row>
    <row r="49" spans="3:3" x14ac:dyDescent="0.25">
      <c r="C49" t="s">
        <v>55</v>
      </c>
    </row>
    <row r="50" spans="3:3" x14ac:dyDescent="0.25">
      <c r="C50" t="s">
        <v>111</v>
      </c>
    </row>
  </sheetData>
  <sortState xmlns:xlrd2="http://schemas.microsoft.com/office/spreadsheetml/2017/richdata2" ref="E2:E5">
    <sortCondition descending="1" ref="E2:E5"/>
  </sortState>
  <mergeCells count="1">
    <mergeCell ref="P20:U21"/>
  </mergeCells>
  <phoneticPr fontId="4" type="noConversion"/>
  <hyperlinks>
    <hyperlink ref="P20" r:id="rId1" display="https://exceltable.com" xr:uid="{8B61E1AA-08B0-4D95-93C2-576E3A402605}"/>
  </hyperlinks>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7D853-D56E-4838-BDAE-E31D52FF339E}">
  <dimension ref="A1:AE53"/>
  <sheetViews>
    <sheetView workbookViewId="0">
      <selection sqref="A1:F2"/>
    </sheetView>
  </sheetViews>
  <sheetFormatPr defaultRowHeight="15" x14ac:dyDescent="0.25"/>
  <cols>
    <col min="1" max="1" width="12.42578125" bestFit="1" customWidth="1"/>
    <col min="2" max="2" width="11.28515625" bestFit="1" customWidth="1"/>
    <col min="3" max="3" width="12.7109375" bestFit="1" customWidth="1"/>
    <col min="4" max="4" width="14.7109375" bestFit="1" customWidth="1"/>
    <col min="5" max="5" width="12.42578125" bestFit="1" customWidth="1"/>
    <col min="6" max="6" width="17.42578125" bestFit="1" customWidth="1"/>
    <col min="7" max="7" width="17" bestFit="1" customWidth="1"/>
    <col min="8" max="8" width="14.28515625" bestFit="1" customWidth="1"/>
    <col min="9" max="9" width="11.7109375" bestFit="1" customWidth="1"/>
    <col min="10" max="10" width="13.7109375" bestFit="1" customWidth="1"/>
    <col min="11" max="11" width="11.140625" bestFit="1" customWidth="1"/>
    <col min="12" max="12" width="15" bestFit="1" customWidth="1"/>
    <col min="13" max="13" width="14.85546875" bestFit="1" customWidth="1"/>
    <col min="14" max="14" width="10.85546875" bestFit="1" customWidth="1"/>
    <col min="15" max="15" width="11.7109375" bestFit="1" customWidth="1"/>
    <col min="16" max="16" width="11.28515625" bestFit="1" customWidth="1"/>
    <col min="17" max="18" width="11.5703125" bestFit="1" customWidth="1"/>
    <col min="19" max="19" width="10.85546875" bestFit="1" customWidth="1"/>
    <col min="20" max="20" width="12" bestFit="1" customWidth="1"/>
    <col min="21" max="22" width="19" bestFit="1" customWidth="1"/>
    <col min="23" max="23" width="18.28515625" bestFit="1" customWidth="1"/>
    <col min="24" max="24" width="19.42578125" bestFit="1" customWidth="1"/>
    <col min="25" max="25" width="12.28515625" bestFit="1" customWidth="1"/>
    <col min="26" max="26" width="13.42578125" bestFit="1" customWidth="1"/>
    <col min="27" max="27" width="10.85546875" bestFit="1" customWidth="1"/>
    <col min="28" max="28" width="11.85546875" bestFit="1" customWidth="1"/>
    <col min="29" max="29" width="12.7109375" bestFit="1" customWidth="1"/>
    <col min="30" max="30" width="20.42578125" bestFit="1" customWidth="1"/>
    <col min="31" max="31" width="13.7109375" bestFit="1" customWidth="1"/>
  </cols>
  <sheetData>
    <row r="1" spans="1:31" x14ac:dyDescent="0.25">
      <c r="A1" s="38" t="s">
        <v>129</v>
      </c>
      <c r="B1" s="39"/>
      <c r="C1" s="39"/>
      <c r="D1" s="39"/>
      <c r="E1" s="39"/>
      <c r="F1" s="39"/>
    </row>
    <row r="2" spans="1:31" x14ac:dyDescent="0.25">
      <c r="A2" s="39"/>
      <c r="B2" s="39"/>
      <c r="C2" s="39"/>
      <c r="D2" s="39"/>
      <c r="E2" s="39"/>
      <c r="F2" s="39"/>
    </row>
    <row r="3" spans="1:31" x14ac:dyDescent="0.25">
      <c r="A3" s="16" t="s">
        <v>58</v>
      </c>
      <c r="B3" t="s">
        <v>89</v>
      </c>
      <c r="C3" t="s">
        <v>75</v>
      </c>
      <c r="D3" t="s">
        <v>76</v>
      </c>
      <c r="E3" t="s">
        <v>77</v>
      </c>
      <c r="F3" t="s">
        <v>78</v>
      </c>
      <c r="G3" t="s">
        <v>79</v>
      </c>
      <c r="H3" t="s">
        <v>80</v>
      </c>
      <c r="I3" t="s">
        <v>81</v>
      </c>
      <c r="J3" t="s">
        <v>82</v>
      </c>
      <c r="K3" t="s">
        <v>83</v>
      </c>
      <c r="L3" t="s">
        <v>84</v>
      </c>
      <c r="M3" t="s">
        <v>85</v>
      </c>
      <c r="N3" t="s">
        <v>86</v>
      </c>
      <c r="O3" t="s">
        <v>87</v>
      </c>
      <c r="P3" t="s">
        <v>99</v>
      </c>
      <c r="Q3" t="s">
        <v>100</v>
      </c>
      <c r="R3" t="s">
        <v>101</v>
      </c>
      <c r="S3" t="s">
        <v>102</v>
      </c>
      <c r="T3" t="s">
        <v>103</v>
      </c>
      <c r="U3" t="s">
        <v>94</v>
      </c>
      <c r="V3" t="s">
        <v>95</v>
      </c>
      <c r="W3" t="s">
        <v>96</v>
      </c>
      <c r="X3" t="s">
        <v>97</v>
      </c>
      <c r="Y3" t="s">
        <v>104</v>
      </c>
      <c r="Z3" t="s">
        <v>105</v>
      </c>
      <c r="AA3" t="s">
        <v>106</v>
      </c>
      <c r="AB3" t="s">
        <v>107</v>
      </c>
      <c r="AC3" t="s">
        <v>113</v>
      </c>
      <c r="AD3" t="s">
        <v>114</v>
      </c>
      <c r="AE3" t="s">
        <v>117</v>
      </c>
    </row>
    <row r="4" spans="1:31" x14ac:dyDescent="0.25">
      <c r="A4" s="3" t="s">
        <v>14</v>
      </c>
      <c r="B4">
        <v>7</v>
      </c>
      <c r="C4">
        <v>3540</v>
      </c>
      <c r="D4">
        <v>805</v>
      </c>
      <c r="E4">
        <v>364</v>
      </c>
      <c r="F4">
        <v>766</v>
      </c>
      <c r="G4">
        <v>896</v>
      </c>
      <c r="H4">
        <v>709</v>
      </c>
      <c r="I4">
        <v>3200</v>
      </c>
      <c r="J4">
        <v>935</v>
      </c>
      <c r="K4">
        <v>605</v>
      </c>
      <c r="L4">
        <v>478</v>
      </c>
      <c r="M4">
        <v>424</v>
      </c>
      <c r="N4">
        <v>560</v>
      </c>
      <c r="O4">
        <v>199</v>
      </c>
      <c r="P4">
        <v>9404</v>
      </c>
      <c r="Q4">
        <v>3664</v>
      </c>
      <c r="R4">
        <v>1270</v>
      </c>
      <c r="S4">
        <v>2589</v>
      </c>
      <c r="T4">
        <v>1881</v>
      </c>
      <c r="U4">
        <v>3500</v>
      </c>
      <c r="V4">
        <v>4000</v>
      </c>
      <c r="W4">
        <v>3000</v>
      </c>
      <c r="X4">
        <v>2000</v>
      </c>
      <c r="Y4">
        <v>963</v>
      </c>
      <c r="Z4">
        <v>779</v>
      </c>
      <c r="AA4">
        <v>1476</v>
      </c>
      <c r="AB4">
        <v>676</v>
      </c>
      <c r="AC4">
        <v>3894</v>
      </c>
      <c r="AD4">
        <v>3146</v>
      </c>
      <c r="AE4">
        <v>740</v>
      </c>
    </row>
    <row r="5" spans="1:31" x14ac:dyDescent="0.25">
      <c r="A5" s="3" t="s">
        <v>15</v>
      </c>
      <c r="B5">
        <v>8</v>
      </c>
      <c r="C5">
        <v>4108</v>
      </c>
      <c r="D5">
        <v>829</v>
      </c>
      <c r="E5">
        <v>437</v>
      </c>
      <c r="F5">
        <v>1070</v>
      </c>
      <c r="G5">
        <v>950</v>
      </c>
      <c r="H5">
        <v>822</v>
      </c>
      <c r="I5">
        <v>3000</v>
      </c>
      <c r="J5">
        <v>780</v>
      </c>
      <c r="K5">
        <v>481</v>
      </c>
      <c r="L5">
        <v>352</v>
      </c>
      <c r="M5">
        <v>513</v>
      </c>
      <c r="N5">
        <v>638</v>
      </c>
      <c r="O5">
        <v>237</v>
      </c>
      <c r="P5">
        <v>10512</v>
      </c>
      <c r="Q5">
        <v>3743</v>
      </c>
      <c r="R5">
        <v>1487</v>
      </c>
      <c r="S5">
        <v>3179</v>
      </c>
      <c r="T5">
        <v>2103</v>
      </c>
      <c r="U5">
        <v>3500</v>
      </c>
      <c r="V5">
        <v>4000</v>
      </c>
      <c r="W5">
        <v>3000</v>
      </c>
      <c r="X5">
        <v>2000</v>
      </c>
      <c r="Y5">
        <v>1574</v>
      </c>
      <c r="Z5">
        <v>904</v>
      </c>
      <c r="AA5">
        <v>615</v>
      </c>
      <c r="AB5">
        <v>1426</v>
      </c>
      <c r="AC5">
        <v>4519</v>
      </c>
      <c r="AD5">
        <v>3894</v>
      </c>
      <c r="AE5">
        <v>859</v>
      </c>
    </row>
    <row r="6" spans="1:31" x14ac:dyDescent="0.25">
      <c r="A6" s="3" t="s">
        <v>16</v>
      </c>
      <c r="B6">
        <v>9</v>
      </c>
      <c r="C6">
        <v>4388</v>
      </c>
      <c r="D6">
        <v>557</v>
      </c>
      <c r="E6">
        <v>873</v>
      </c>
      <c r="F6">
        <v>1300</v>
      </c>
      <c r="G6">
        <v>780</v>
      </c>
      <c r="H6">
        <v>878</v>
      </c>
      <c r="I6">
        <v>3200</v>
      </c>
      <c r="J6">
        <v>1015</v>
      </c>
      <c r="K6">
        <v>467</v>
      </c>
      <c r="L6">
        <v>584</v>
      </c>
      <c r="M6">
        <v>225</v>
      </c>
      <c r="N6">
        <v>759</v>
      </c>
      <c r="O6">
        <v>150</v>
      </c>
      <c r="P6">
        <v>11700</v>
      </c>
      <c r="Q6">
        <v>3503</v>
      </c>
      <c r="R6">
        <v>3905</v>
      </c>
      <c r="S6">
        <v>1952</v>
      </c>
      <c r="T6">
        <v>2340</v>
      </c>
      <c r="U6">
        <v>3500</v>
      </c>
      <c r="V6">
        <v>4000</v>
      </c>
      <c r="W6">
        <v>3000</v>
      </c>
      <c r="X6">
        <v>2000</v>
      </c>
      <c r="Y6">
        <v>1179</v>
      </c>
      <c r="Z6">
        <v>965</v>
      </c>
      <c r="AA6">
        <v>1379</v>
      </c>
      <c r="AB6">
        <v>1304</v>
      </c>
      <c r="AC6">
        <v>4827</v>
      </c>
      <c r="AD6">
        <v>4519</v>
      </c>
      <c r="AE6">
        <v>628</v>
      </c>
    </row>
    <row r="7" spans="1:31" x14ac:dyDescent="0.25">
      <c r="A7" s="3" t="s">
        <v>17</v>
      </c>
      <c r="B7">
        <v>10</v>
      </c>
      <c r="C7">
        <v>4292</v>
      </c>
      <c r="D7">
        <v>586</v>
      </c>
      <c r="E7">
        <v>687</v>
      </c>
      <c r="F7">
        <v>1171</v>
      </c>
      <c r="G7">
        <v>990</v>
      </c>
      <c r="H7">
        <v>858</v>
      </c>
      <c r="I7">
        <v>4000</v>
      </c>
      <c r="J7">
        <v>1188</v>
      </c>
      <c r="K7">
        <v>745</v>
      </c>
      <c r="L7">
        <v>477</v>
      </c>
      <c r="M7">
        <v>666</v>
      </c>
      <c r="N7">
        <v>706</v>
      </c>
      <c r="O7">
        <v>219</v>
      </c>
      <c r="P7">
        <v>11992</v>
      </c>
      <c r="Q7">
        <v>3958</v>
      </c>
      <c r="R7">
        <v>3421</v>
      </c>
      <c r="S7">
        <v>2214</v>
      </c>
      <c r="T7">
        <v>2399</v>
      </c>
      <c r="U7">
        <v>3500</v>
      </c>
      <c r="V7">
        <v>4000</v>
      </c>
      <c r="W7">
        <v>3000</v>
      </c>
      <c r="X7">
        <v>2000</v>
      </c>
      <c r="Y7">
        <v>1779</v>
      </c>
      <c r="Z7">
        <v>944</v>
      </c>
      <c r="AA7">
        <v>1030</v>
      </c>
      <c r="AB7">
        <v>968</v>
      </c>
      <c r="AC7">
        <v>4721</v>
      </c>
      <c r="AD7">
        <v>4827</v>
      </c>
      <c r="AE7">
        <v>944</v>
      </c>
    </row>
    <row r="8" spans="1:31" x14ac:dyDescent="0.25">
      <c r="A8" s="3" t="s">
        <v>59</v>
      </c>
      <c r="B8">
        <v>10</v>
      </c>
      <c r="C8">
        <v>16328</v>
      </c>
      <c r="D8">
        <v>2777</v>
      </c>
      <c r="E8">
        <v>2361</v>
      </c>
      <c r="F8">
        <v>4307</v>
      </c>
      <c r="G8">
        <v>3616</v>
      </c>
      <c r="H8">
        <v>3267</v>
      </c>
      <c r="I8">
        <v>13400</v>
      </c>
      <c r="J8">
        <v>3918</v>
      </c>
      <c r="K8">
        <v>2298</v>
      </c>
      <c r="L8">
        <v>1891</v>
      </c>
      <c r="M8">
        <v>1828</v>
      </c>
      <c r="N8">
        <v>2663</v>
      </c>
      <c r="O8">
        <v>805</v>
      </c>
      <c r="P8">
        <v>11992</v>
      </c>
      <c r="Q8">
        <v>3958</v>
      </c>
      <c r="R8">
        <v>3905</v>
      </c>
      <c r="S8">
        <v>3179</v>
      </c>
      <c r="T8">
        <v>2399</v>
      </c>
      <c r="U8">
        <v>3500</v>
      </c>
      <c r="V8">
        <v>4000</v>
      </c>
      <c r="W8">
        <v>3000</v>
      </c>
      <c r="X8">
        <v>2000</v>
      </c>
      <c r="Y8">
        <v>5495</v>
      </c>
      <c r="Z8">
        <v>3592</v>
      </c>
      <c r="AA8">
        <v>4500</v>
      </c>
      <c r="AB8">
        <v>4374</v>
      </c>
      <c r="AC8">
        <v>17961</v>
      </c>
      <c r="AD8">
        <v>16386</v>
      </c>
      <c r="AE8">
        <v>3171</v>
      </c>
    </row>
    <row r="20" spans="1:5" x14ac:dyDescent="0.25">
      <c r="A20" s="16" t="s">
        <v>58</v>
      </c>
      <c r="B20" t="s">
        <v>75</v>
      </c>
      <c r="C20" t="s">
        <v>81</v>
      </c>
      <c r="D20" t="s">
        <v>88</v>
      </c>
      <c r="E20" t="s">
        <v>113</v>
      </c>
    </row>
    <row r="21" spans="1:5" x14ac:dyDescent="0.25">
      <c r="A21" s="3" t="s">
        <v>8</v>
      </c>
      <c r="B21">
        <v>3200</v>
      </c>
      <c r="C21">
        <v>2000</v>
      </c>
      <c r="D21">
        <v>8080</v>
      </c>
      <c r="E21">
        <v>3520</v>
      </c>
    </row>
    <row r="22" spans="1:5" x14ac:dyDescent="0.25">
      <c r="A22" s="3" t="s">
        <v>9</v>
      </c>
      <c r="B22">
        <v>2552</v>
      </c>
      <c r="C22">
        <v>1600</v>
      </c>
      <c r="D22">
        <v>9032</v>
      </c>
      <c r="E22">
        <v>2807</v>
      </c>
    </row>
    <row r="23" spans="1:5" x14ac:dyDescent="0.25">
      <c r="A23" s="3" t="s">
        <v>10</v>
      </c>
      <c r="B23">
        <v>2108</v>
      </c>
      <c r="C23">
        <v>1400</v>
      </c>
      <c r="D23">
        <v>9740</v>
      </c>
      <c r="E23">
        <v>2319</v>
      </c>
    </row>
    <row r="24" spans="1:5" x14ac:dyDescent="0.25">
      <c r="A24" s="3" t="s">
        <v>11</v>
      </c>
      <c r="B24">
        <v>2012</v>
      </c>
      <c r="C24">
        <v>1800</v>
      </c>
      <c r="D24">
        <v>9952</v>
      </c>
      <c r="E24">
        <v>2213</v>
      </c>
    </row>
    <row r="25" spans="1:5" x14ac:dyDescent="0.25">
      <c r="A25" s="3" t="s">
        <v>12</v>
      </c>
      <c r="B25">
        <v>2292</v>
      </c>
      <c r="C25">
        <v>2800</v>
      </c>
      <c r="D25">
        <v>9444</v>
      </c>
      <c r="E25">
        <v>2521</v>
      </c>
    </row>
    <row r="26" spans="1:5" x14ac:dyDescent="0.25">
      <c r="A26" s="3" t="s">
        <v>13</v>
      </c>
      <c r="B26">
        <v>2860</v>
      </c>
      <c r="C26">
        <v>3240</v>
      </c>
      <c r="D26">
        <v>9064</v>
      </c>
      <c r="E26">
        <v>3146</v>
      </c>
    </row>
    <row r="27" spans="1:5" x14ac:dyDescent="0.25">
      <c r="A27" s="3" t="s">
        <v>14</v>
      </c>
      <c r="B27">
        <v>3540</v>
      </c>
      <c r="C27">
        <v>3200</v>
      </c>
      <c r="D27">
        <v>9404</v>
      </c>
      <c r="E27">
        <v>3894</v>
      </c>
    </row>
    <row r="28" spans="1:5" x14ac:dyDescent="0.25">
      <c r="A28" s="3" t="s">
        <v>15</v>
      </c>
      <c r="B28">
        <v>4108</v>
      </c>
      <c r="C28">
        <v>3000</v>
      </c>
      <c r="D28">
        <v>10512</v>
      </c>
      <c r="E28">
        <v>4519</v>
      </c>
    </row>
    <row r="29" spans="1:5" x14ac:dyDescent="0.25">
      <c r="A29" s="3" t="s">
        <v>16</v>
      </c>
      <c r="B29">
        <v>4388</v>
      </c>
      <c r="C29">
        <v>3200</v>
      </c>
      <c r="D29">
        <v>11700</v>
      </c>
      <c r="E29">
        <v>4827</v>
      </c>
    </row>
    <row r="30" spans="1:5" x14ac:dyDescent="0.25">
      <c r="A30" s="3" t="s">
        <v>17</v>
      </c>
      <c r="B30">
        <v>4292</v>
      </c>
      <c r="C30">
        <v>4000</v>
      </c>
      <c r="D30">
        <v>11992</v>
      </c>
      <c r="E30">
        <v>4721</v>
      </c>
    </row>
    <row r="31" spans="1:5" x14ac:dyDescent="0.25">
      <c r="A31" s="3" t="s">
        <v>18</v>
      </c>
      <c r="B31">
        <v>3848</v>
      </c>
      <c r="C31">
        <v>3920</v>
      </c>
      <c r="D31">
        <v>11920</v>
      </c>
      <c r="E31">
        <v>4233</v>
      </c>
    </row>
    <row r="32" spans="1:5" x14ac:dyDescent="0.25">
      <c r="A32" s="3" t="s">
        <v>19</v>
      </c>
      <c r="B32">
        <v>3200</v>
      </c>
      <c r="C32">
        <v>3200</v>
      </c>
      <c r="D32">
        <v>11920</v>
      </c>
      <c r="E32">
        <v>3520</v>
      </c>
    </row>
    <row r="33" spans="1:5" x14ac:dyDescent="0.25">
      <c r="A33" s="3" t="s">
        <v>59</v>
      </c>
      <c r="B33">
        <v>38400</v>
      </c>
      <c r="C33">
        <v>33360</v>
      </c>
      <c r="D33">
        <v>122760</v>
      </c>
      <c r="E33">
        <v>42240</v>
      </c>
    </row>
    <row r="39" spans="1:5" x14ac:dyDescent="0.25">
      <c r="A39" s="16" t="s">
        <v>58</v>
      </c>
      <c r="B39" t="s">
        <v>60</v>
      </c>
    </row>
    <row r="40" spans="1:5" x14ac:dyDescent="0.25">
      <c r="A40" s="3" t="s">
        <v>46</v>
      </c>
      <c r="B40">
        <v>3</v>
      </c>
    </row>
    <row r="41" spans="1:5" x14ac:dyDescent="0.25">
      <c r="A41" s="3" t="s">
        <v>59</v>
      </c>
      <c r="B41">
        <v>3</v>
      </c>
    </row>
    <row r="45" spans="1:5" x14ac:dyDescent="0.25">
      <c r="A45" s="16" t="s">
        <v>58</v>
      </c>
      <c r="B45" t="s">
        <v>99</v>
      </c>
      <c r="C45" t="s">
        <v>109</v>
      </c>
    </row>
    <row r="46" spans="1:5" x14ac:dyDescent="0.25">
      <c r="A46" s="3">
        <v>2028</v>
      </c>
      <c r="B46">
        <v>6880</v>
      </c>
      <c r="C46">
        <v>7100</v>
      </c>
    </row>
    <row r="47" spans="1:5" x14ac:dyDescent="0.25">
      <c r="A47" s="3">
        <v>2029</v>
      </c>
      <c r="B47">
        <v>11992</v>
      </c>
      <c r="C47">
        <v>12500</v>
      </c>
    </row>
    <row r="48" spans="1:5" x14ac:dyDescent="0.25">
      <c r="A48" s="3">
        <v>2030</v>
      </c>
      <c r="B48">
        <v>17507</v>
      </c>
      <c r="C48">
        <v>17000</v>
      </c>
    </row>
    <row r="49" spans="1:3" x14ac:dyDescent="0.25">
      <c r="A49" s="3" t="s">
        <v>59</v>
      </c>
      <c r="B49">
        <v>17507</v>
      </c>
      <c r="C49">
        <v>17000</v>
      </c>
    </row>
    <row r="51" spans="1:3" x14ac:dyDescent="0.25">
      <c r="A51" s="16" t="s">
        <v>58</v>
      </c>
      <c r="B51" t="s">
        <v>99</v>
      </c>
      <c r="C51" t="s">
        <v>113</v>
      </c>
    </row>
    <row r="52" spans="1:3" x14ac:dyDescent="0.25">
      <c r="A52" s="3">
        <v>2029</v>
      </c>
      <c r="B52">
        <v>11992</v>
      </c>
      <c r="C52">
        <v>17961</v>
      </c>
    </row>
    <row r="53" spans="1:3" x14ac:dyDescent="0.25">
      <c r="A53" s="3" t="s">
        <v>59</v>
      </c>
      <c r="B53">
        <v>11992</v>
      </c>
      <c r="C53">
        <v>17961</v>
      </c>
    </row>
  </sheetData>
  <mergeCells count="1">
    <mergeCell ref="A1:F2"/>
  </mergeCells>
  <hyperlinks>
    <hyperlink ref="A1" r:id="rId6" display="https://exceltable.com" xr:uid="{8F1C8C47-ABB6-4F27-8878-B02CED74CD71}"/>
  </hyperlinks>
  <pageMargins left="0.7" right="0.7" top="0.75" bottom="0.75" header="0.3" footer="0.3"/>
  <pageSetup orientation="portrait" r:id="rId7"/>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2F24B-CC86-4770-8238-2C7B76F1B619}">
  <dimension ref="A1:AN37"/>
  <sheetViews>
    <sheetView topLeftCell="O1" workbookViewId="0">
      <selection activeCell="AI1" sqref="AI1:AN2"/>
    </sheetView>
  </sheetViews>
  <sheetFormatPr defaultColWidth="8.85546875" defaultRowHeight="15" x14ac:dyDescent="0.25"/>
  <cols>
    <col min="1" max="2" width="8.85546875" style="2"/>
    <col min="3" max="3" width="12.28515625" style="2" customWidth="1"/>
    <col min="4" max="4" width="8.85546875" style="2"/>
    <col min="5" max="5" width="10.5703125" style="2" customWidth="1"/>
    <col min="6" max="6" width="8.85546875" style="2"/>
    <col min="7" max="7" width="13.140625" style="2" customWidth="1"/>
    <col min="8" max="8" width="12.7109375" style="2" customWidth="1"/>
    <col min="9" max="9" width="10" style="2" customWidth="1"/>
    <col min="10" max="10" width="8.85546875" style="2"/>
    <col min="11" max="11" width="9.5703125" style="2" customWidth="1"/>
    <col min="12" max="12" width="8.85546875" style="2"/>
    <col min="13" max="14" width="10.7109375" style="2" customWidth="1"/>
    <col min="15" max="30" width="8.85546875" style="2"/>
    <col min="31" max="33" width="9.140625" customWidth="1"/>
    <col min="34" max="16384" width="8.85546875" style="2"/>
  </cols>
  <sheetData>
    <row r="1" spans="1:40" x14ac:dyDescent="0.25">
      <c r="A1" s="8" t="s">
        <v>73</v>
      </c>
      <c r="B1" s="8" t="s">
        <v>7</v>
      </c>
      <c r="C1" s="8" t="s">
        <v>74</v>
      </c>
      <c r="D1" s="8" t="s">
        <v>46</v>
      </c>
      <c r="E1" s="8" t="s">
        <v>41</v>
      </c>
      <c r="F1" s="8" t="s">
        <v>42</v>
      </c>
      <c r="G1" s="8" t="s">
        <v>43</v>
      </c>
      <c r="H1" s="8" t="s">
        <v>45</v>
      </c>
      <c r="I1" s="8" t="s">
        <v>44</v>
      </c>
      <c r="J1" s="8" t="s">
        <v>55</v>
      </c>
      <c r="K1" s="8" t="s">
        <v>35</v>
      </c>
      <c r="L1" s="8" t="s">
        <v>32</v>
      </c>
      <c r="M1" s="8" t="s">
        <v>33</v>
      </c>
      <c r="N1" s="8" t="s">
        <v>34</v>
      </c>
      <c r="O1" s="8" t="s">
        <v>36</v>
      </c>
      <c r="P1" s="8" t="s">
        <v>37</v>
      </c>
      <c r="Q1" s="8" t="s">
        <v>50</v>
      </c>
      <c r="R1" s="8" t="s">
        <v>25</v>
      </c>
      <c r="S1" s="8" t="s">
        <v>24</v>
      </c>
      <c r="T1" s="8" t="s">
        <v>23</v>
      </c>
      <c r="U1" s="8" t="s">
        <v>22</v>
      </c>
      <c r="V1" s="8" t="s">
        <v>108</v>
      </c>
      <c r="W1" s="8" t="s">
        <v>90</v>
      </c>
      <c r="X1" s="8" t="s">
        <v>91</v>
      </c>
      <c r="Y1" s="8" t="s">
        <v>92</v>
      </c>
      <c r="Z1" s="8" t="s">
        <v>93</v>
      </c>
      <c r="AA1" s="8" t="s">
        <v>48</v>
      </c>
      <c r="AB1" s="8" t="s">
        <v>49</v>
      </c>
      <c r="AC1" s="8" t="s">
        <v>26</v>
      </c>
      <c r="AD1" s="8" t="s">
        <v>51</v>
      </c>
      <c r="AE1" s="8" t="s">
        <v>111</v>
      </c>
      <c r="AF1" s="8" t="s">
        <v>112</v>
      </c>
      <c r="AG1" s="8" t="s">
        <v>53</v>
      </c>
      <c r="AI1" s="38" t="s">
        <v>129</v>
      </c>
      <c r="AJ1" s="39"/>
      <c r="AK1" s="39"/>
      <c r="AL1" s="39"/>
      <c r="AM1" s="39"/>
      <c r="AN1" s="39"/>
    </row>
    <row r="2" spans="1:40" x14ac:dyDescent="0.25">
      <c r="A2" s="2">
        <v>2028</v>
      </c>
      <c r="B2" s="2" t="s">
        <v>8</v>
      </c>
      <c r="C2" s="2">
        <v>1</v>
      </c>
      <c r="D2" s="2">
        <v>2000</v>
      </c>
      <c r="E2" s="2">
        <v>368</v>
      </c>
      <c r="F2" s="2">
        <v>584</v>
      </c>
      <c r="G2" s="2">
        <v>270</v>
      </c>
      <c r="H2" s="2">
        <v>378</v>
      </c>
      <c r="I2" s="2">
        <v>400</v>
      </c>
      <c r="J2" s="2">
        <v>2300</v>
      </c>
      <c r="K2" s="2">
        <v>744</v>
      </c>
      <c r="L2" s="2">
        <v>339</v>
      </c>
      <c r="M2" s="2">
        <v>231</v>
      </c>
      <c r="N2" s="2">
        <v>300</v>
      </c>
      <c r="O2" s="2">
        <v>501</v>
      </c>
      <c r="P2" s="2">
        <v>185</v>
      </c>
      <c r="Q2" s="2">
        <v>2700</v>
      </c>
      <c r="R2" s="2">
        <v>668</v>
      </c>
      <c r="S2" s="2">
        <v>1052</v>
      </c>
      <c r="T2" s="2">
        <v>441</v>
      </c>
      <c r="U2" s="2">
        <v>539</v>
      </c>
      <c r="V2" s="2">
        <f>SUM(mydata[[#This Row],[Home Plan]:[Hobby Plan]])</f>
        <v>7100</v>
      </c>
      <c r="W2" s="2">
        <v>1200</v>
      </c>
      <c r="X2" s="2">
        <v>2400</v>
      </c>
      <c r="Y2" s="2">
        <v>2000</v>
      </c>
      <c r="Z2" s="2">
        <v>1500</v>
      </c>
      <c r="AA2" s="2">
        <v>551</v>
      </c>
      <c r="AB2" s="2">
        <v>441</v>
      </c>
      <c r="AC2" s="2">
        <v>774</v>
      </c>
      <c r="AD2" s="2">
        <v>434</v>
      </c>
      <c r="AE2" s="2">
        <f>SUM(mydata[[#This Row],[Needs]:[Debts]])</f>
        <v>2200</v>
      </c>
      <c r="AF2" s="2">
        <v>2000</v>
      </c>
      <c r="AG2" s="2">
        <v>396</v>
      </c>
      <c r="AI2" s="39"/>
      <c r="AJ2" s="39"/>
      <c r="AK2" s="39"/>
      <c r="AL2" s="39"/>
      <c r="AM2" s="39"/>
      <c r="AN2" s="39"/>
    </row>
    <row r="3" spans="1:40" x14ac:dyDescent="0.25">
      <c r="A3" s="2">
        <v>2028</v>
      </c>
      <c r="B3" s="2" t="s">
        <v>9</v>
      </c>
      <c r="C3" s="2">
        <v>2</v>
      </c>
      <c r="D3" s="2">
        <v>1600</v>
      </c>
      <c r="E3" s="2">
        <v>212</v>
      </c>
      <c r="F3" s="2">
        <v>197</v>
      </c>
      <c r="G3" s="2">
        <v>364</v>
      </c>
      <c r="H3" s="2">
        <v>507</v>
      </c>
      <c r="I3" s="2">
        <v>320</v>
      </c>
      <c r="J3" s="2">
        <v>2700</v>
      </c>
      <c r="K3" s="2">
        <v>670</v>
      </c>
      <c r="L3" s="2">
        <v>506</v>
      </c>
      <c r="M3" s="2">
        <v>513</v>
      </c>
      <c r="N3" s="2">
        <v>367</v>
      </c>
      <c r="O3" s="2">
        <v>551</v>
      </c>
      <c r="P3" s="2">
        <v>94</v>
      </c>
      <c r="Q3" s="2">
        <v>1600</v>
      </c>
      <c r="R3" s="2">
        <v>455</v>
      </c>
      <c r="S3" s="2">
        <v>320</v>
      </c>
      <c r="T3" s="2">
        <v>505</v>
      </c>
      <c r="U3" s="2">
        <v>320</v>
      </c>
      <c r="V3" s="2">
        <f>SUM(mydata[[#This Row],[Home Plan]:[Hobby Plan]])</f>
        <v>7100</v>
      </c>
      <c r="W3" s="2">
        <v>1200</v>
      </c>
      <c r="X3" s="2">
        <v>2400</v>
      </c>
      <c r="Y3" s="2">
        <v>2000</v>
      </c>
      <c r="Z3" s="2">
        <v>1500</v>
      </c>
      <c r="AA3" s="2">
        <v>420</v>
      </c>
      <c r="AB3" s="2">
        <v>352</v>
      </c>
      <c r="AC3" s="2">
        <v>289</v>
      </c>
      <c r="AD3" s="2">
        <v>699</v>
      </c>
      <c r="AE3" s="2">
        <f>SUM(mydata[[#This Row],[Needs]:[Debts]])</f>
        <v>1760</v>
      </c>
      <c r="AF3" s="2">
        <f t="shared" ref="AF3:AF37" si="0">AE2</f>
        <v>2200</v>
      </c>
      <c r="AG3" s="2">
        <v>317</v>
      </c>
    </row>
    <row r="4" spans="1:40" x14ac:dyDescent="0.25">
      <c r="A4" s="2">
        <v>2028</v>
      </c>
      <c r="B4" s="2" t="s">
        <v>10</v>
      </c>
      <c r="C4" s="2">
        <v>3</v>
      </c>
      <c r="D4" s="2">
        <v>1400</v>
      </c>
      <c r="E4" s="2">
        <v>289</v>
      </c>
      <c r="F4" s="2">
        <v>273</v>
      </c>
      <c r="G4" s="2">
        <v>216</v>
      </c>
      <c r="H4" s="2">
        <v>342</v>
      </c>
      <c r="I4" s="2">
        <v>280</v>
      </c>
      <c r="J4" s="2">
        <v>2620</v>
      </c>
      <c r="K4" s="2">
        <v>795</v>
      </c>
      <c r="L4" s="2">
        <v>278</v>
      </c>
      <c r="M4" s="2">
        <v>299</v>
      </c>
      <c r="N4" s="2">
        <v>509</v>
      </c>
      <c r="O4" s="2">
        <v>570</v>
      </c>
      <c r="P4" s="2">
        <v>170</v>
      </c>
      <c r="Q4" s="2">
        <v>380</v>
      </c>
      <c r="R4" s="2">
        <v>126</v>
      </c>
      <c r="S4" s="2">
        <v>89</v>
      </c>
      <c r="T4" s="2">
        <v>89</v>
      </c>
      <c r="U4" s="2">
        <v>76</v>
      </c>
      <c r="V4" s="2">
        <f>SUM(mydata[[#This Row],[Home Plan]:[Hobby Plan]])</f>
        <v>7100</v>
      </c>
      <c r="W4" s="2">
        <v>1200</v>
      </c>
      <c r="X4" s="2">
        <v>2400</v>
      </c>
      <c r="Y4" s="2">
        <v>2000</v>
      </c>
      <c r="Z4" s="2">
        <v>1500</v>
      </c>
      <c r="AA4" s="2">
        <v>527</v>
      </c>
      <c r="AB4" s="2">
        <v>307</v>
      </c>
      <c r="AC4" s="2">
        <v>433</v>
      </c>
      <c r="AD4" s="2">
        <v>273</v>
      </c>
      <c r="AE4" s="2">
        <f>SUM(mydata[[#This Row],[Needs]:[Debts]])</f>
        <v>1540</v>
      </c>
      <c r="AF4" s="2">
        <f t="shared" si="0"/>
        <v>1760</v>
      </c>
      <c r="AG4" s="2">
        <v>108</v>
      </c>
    </row>
    <row r="5" spans="1:40" x14ac:dyDescent="0.25">
      <c r="A5" s="2">
        <v>2028</v>
      </c>
      <c r="B5" s="2" t="s">
        <v>11</v>
      </c>
      <c r="C5" s="2">
        <v>4</v>
      </c>
      <c r="D5" s="2">
        <v>1800</v>
      </c>
      <c r="E5" s="2">
        <v>374</v>
      </c>
      <c r="F5" s="2">
        <v>447</v>
      </c>
      <c r="G5" s="2">
        <v>309</v>
      </c>
      <c r="H5" s="2">
        <v>309</v>
      </c>
      <c r="I5" s="2">
        <v>361</v>
      </c>
      <c r="J5" s="2">
        <v>2100</v>
      </c>
      <c r="K5" s="2">
        <v>595</v>
      </c>
      <c r="L5" s="2">
        <v>385</v>
      </c>
      <c r="M5" s="2">
        <v>368</v>
      </c>
      <c r="N5" s="2">
        <v>379</v>
      </c>
      <c r="O5" s="2">
        <v>286</v>
      </c>
      <c r="P5" s="2">
        <v>88</v>
      </c>
      <c r="Q5" s="2">
        <v>80</v>
      </c>
      <c r="R5" s="2">
        <v>20</v>
      </c>
      <c r="S5" s="2">
        <v>27</v>
      </c>
      <c r="T5" s="2">
        <v>17</v>
      </c>
      <c r="U5" s="2">
        <v>16</v>
      </c>
      <c r="V5" s="2">
        <f>SUM(mydata[[#This Row],[Home Plan]:[Hobby Plan]])</f>
        <v>7100</v>
      </c>
      <c r="W5" s="2">
        <v>1200</v>
      </c>
      <c r="X5" s="2">
        <v>2400</v>
      </c>
      <c r="Y5" s="2">
        <v>2000</v>
      </c>
      <c r="Z5" s="2">
        <v>1500</v>
      </c>
      <c r="AA5" s="2">
        <v>660</v>
      </c>
      <c r="AB5" s="2">
        <v>396</v>
      </c>
      <c r="AC5" s="2">
        <v>300</v>
      </c>
      <c r="AD5" s="2">
        <v>624</v>
      </c>
      <c r="AE5" s="2">
        <f>SUM(mydata[[#This Row],[Needs]:[Debts]])</f>
        <v>1980</v>
      </c>
      <c r="AF5" s="2">
        <f t="shared" si="0"/>
        <v>1540</v>
      </c>
      <c r="AG5" s="2">
        <v>158</v>
      </c>
    </row>
    <row r="6" spans="1:40" x14ac:dyDescent="0.25">
      <c r="A6" s="2">
        <v>2028</v>
      </c>
      <c r="B6" s="2" t="s">
        <v>12</v>
      </c>
      <c r="C6" s="2">
        <v>5</v>
      </c>
      <c r="D6" s="2">
        <v>2800</v>
      </c>
      <c r="E6" s="2">
        <v>448</v>
      </c>
      <c r="F6" s="2">
        <v>872</v>
      </c>
      <c r="G6" s="2">
        <v>354</v>
      </c>
      <c r="H6" s="2">
        <v>566</v>
      </c>
      <c r="I6" s="2">
        <v>560</v>
      </c>
      <c r="J6" s="2">
        <v>1660</v>
      </c>
      <c r="K6" s="2">
        <v>576</v>
      </c>
      <c r="L6" s="2">
        <v>305</v>
      </c>
      <c r="M6" s="2">
        <v>126</v>
      </c>
      <c r="N6" s="2">
        <v>227</v>
      </c>
      <c r="O6" s="2">
        <v>354</v>
      </c>
      <c r="P6" s="2">
        <v>73</v>
      </c>
      <c r="Q6" s="2">
        <v>1220</v>
      </c>
      <c r="R6" s="2">
        <v>356</v>
      </c>
      <c r="S6" s="2">
        <v>327</v>
      </c>
      <c r="T6" s="2">
        <v>293</v>
      </c>
      <c r="U6" s="2">
        <v>244</v>
      </c>
      <c r="V6" s="2">
        <f>SUM(mydata[[#This Row],[Home Plan]:[Hobby Plan]])</f>
        <v>7100</v>
      </c>
      <c r="W6" s="2">
        <v>1200</v>
      </c>
      <c r="X6" s="2">
        <v>2400</v>
      </c>
      <c r="Y6" s="2">
        <v>2000</v>
      </c>
      <c r="Z6" s="2">
        <v>1500</v>
      </c>
      <c r="AA6" s="2">
        <v>1121</v>
      </c>
      <c r="AB6" s="2">
        <v>617</v>
      </c>
      <c r="AC6" s="2">
        <v>584</v>
      </c>
      <c r="AD6" s="2">
        <v>758</v>
      </c>
      <c r="AE6" s="2">
        <f>SUM(mydata[[#This Row],[Needs]:[Debts]])</f>
        <v>3080</v>
      </c>
      <c r="AF6" s="2">
        <f t="shared" si="0"/>
        <v>1980</v>
      </c>
      <c r="AG6" s="2">
        <v>585</v>
      </c>
    </row>
    <row r="7" spans="1:40" x14ac:dyDescent="0.25">
      <c r="A7" s="2">
        <v>2028</v>
      </c>
      <c r="B7" s="2" t="s">
        <v>13</v>
      </c>
      <c r="C7" s="2">
        <v>6</v>
      </c>
      <c r="D7" s="2">
        <v>3240</v>
      </c>
      <c r="E7" s="2">
        <v>573</v>
      </c>
      <c r="F7" s="2">
        <v>764</v>
      </c>
      <c r="G7" s="2">
        <v>914</v>
      </c>
      <c r="H7" s="2">
        <v>341</v>
      </c>
      <c r="I7" s="2">
        <v>648</v>
      </c>
      <c r="J7" s="2">
        <v>1700</v>
      </c>
      <c r="K7" s="2">
        <v>541</v>
      </c>
      <c r="L7" s="2">
        <v>359</v>
      </c>
      <c r="M7" s="2">
        <v>162</v>
      </c>
      <c r="N7" s="2">
        <v>283</v>
      </c>
      <c r="O7" s="2">
        <v>249</v>
      </c>
      <c r="P7" s="2">
        <v>107</v>
      </c>
      <c r="Q7" s="2">
        <v>2760</v>
      </c>
      <c r="R7" s="2">
        <v>1104</v>
      </c>
      <c r="S7" s="2">
        <v>642</v>
      </c>
      <c r="T7" s="2">
        <v>462</v>
      </c>
      <c r="U7" s="2">
        <v>552</v>
      </c>
      <c r="V7" s="2">
        <f>SUM(mydata[[#This Row],[Home Plan]:[Hobby Plan]])</f>
        <v>7100</v>
      </c>
      <c r="W7" s="2">
        <v>1200</v>
      </c>
      <c r="X7" s="2">
        <v>2400</v>
      </c>
      <c r="Y7" s="2">
        <v>2000</v>
      </c>
      <c r="Z7" s="2">
        <v>1500</v>
      </c>
      <c r="AA7" s="2">
        <v>616</v>
      </c>
      <c r="AB7" s="2">
        <v>713</v>
      </c>
      <c r="AC7" s="2">
        <v>1166</v>
      </c>
      <c r="AD7" s="2">
        <v>1069</v>
      </c>
      <c r="AE7" s="2">
        <f>SUM(mydata[[#This Row],[Needs]:[Debts]])</f>
        <v>3564</v>
      </c>
      <c r="AF7" s="2">
        <f t="shared" si="0"/>
        <v>3080</v>
      </c>
      <c r="AG7" s="2">
        <v>392</v>
      </c>
    </row>
    <row r="8" spans="1:40" x14ac:dyDescent="0.25">
      <c r="A8" s="2">
        <v>2028</v>
      </c>
      <c r="B8" s="2" t="s">
        <v>14</v>
      </c>
      <c r="C8" s="2">
        <v>7</v>
      </c>
      <c r="D8" s="2">
        <v>3200</v>
      </c>
      <c r="E8" s="2">
        <v>375</v>
      </c>
      <c r="F8" s="2">
        <v>808</v>
      </c>
      <c r="G8" s="2">
        <v>842</v>
      </c>
      <c r="H8" s="2">
        <v>535</v>
      </c>
      <c r="I8" s="2">
        <v>640</v>
      </c>
      <c r="J8" s="2">
        <v>2300</v>
      </c>
      <c r="K8" s="2">
        <v>562</v>
      </c>
      <c r="L8" s="2">
        <v>417</v>
      </c>
      <c r="M8" s="2">
        <v>291</v>
      </c>
      <c r="N8" s="2">
        <v>341</v>
      </c>
      <c r="O8" s="2">
        <v>531</v>
      </c>
      <c r="P8" s="2">
        <v>158</v>
      </c>
      <c r="Q8" s="2">
        <v>3660</v>
      </c>
      <c r="R8" s="2">
        <v>582</v>
      </c>
      <c r="S8" s="2">
        <v>1291</v>
      </c>
      <c r="T8" s="2">
        <v>1055</v>
      </c>
      <c r="U8" s="2">
        <v>732</v>
      </c>
      <c r="V8" s="2">
        <f>SUM(mydata[[#This Row],[Home Plan]:[Hobby Plan]])</f>
        <v>7100</v>
      </c>
      <c r="W8" s="2">
        <v>1200</v>
      </c>
      <c r="X8" s="2">
        <v>2400</v>
      </c>
      <c r="Y8" s="2">
        <v>2000</v>
      </c>
      <c r="Z8" s="2">
        <v>1500</v>
      </c>
      <c r="AA8" s="2">
        <v>1201</v>
      </c>
      <c r="AB8" s="2">
        <v>704</v>
      </c>
      <c r="AC8" s="2">
        <v>683</v>
      </c>
      <c r="AD8" s="2">
        <v>932</v>
      </c>
      <c r="AE8" s="2">
        <f>SUM(mydata[[#This Row],[Needs]:[Debts]])</f>
        <v>3520</v>
      </c>
      <c r="AF8" s="2">
        <f t="shared" si="0"/>
        <v>3564</v>
      </c>
      <c r="AG8" s="2">
        <v>563</v>
      </c>
    </row>
    <row r="9" spans="1:40" x14ac:dyDescent="0.25">
      <c r="A9" s="2">
        <v>2028</v>
      </c>
      <c r="B9" s="2" t="s">
        <v>15</v>
      </c>
      <c r="C9" s="2">
        <v>8</v>
      </c>
      <c r="D9" s="2">
        <v>3000</v>
      </c>
      <c r="E9" s="2">
        <v>593</v>
      </c>
      <c r="F9" s="2">
        <v>539</v>
      </c>
      <c r="G9" s="2">
        <v>836</v>
      </c>
      <c r="H9" s="2">
        <v>431</v>
      </c>
      <c r="I9" s="2">
        <v>601</v>
      </c>
      <c r="J9" s="2">
        <v>3020</v>
      </c>
      <c r="K9" s="2">
        <v>837</v>
      </c>
      <c r="L9" s="2">
        <v>558</v>
      </c>
      <c r="M9" s="2">
        <v>295</v>
      </c>
      <c r="N9" s="2">
        <v>358</v>
      </c>
      <c r="O9" s="2">
        <v>717</v>
      </c>
      <c r="P9" s="2">
        <v>255</v>
      </c>
      <c r="Q9" s="2">
        <v>3640</v>
      </c>
      <c r="R9" s="2">
        <v>1648</v>
      </c>
      <c r="S9" s="2">
        <v>564</v>
      </c>
      <c r="T9" s="2">
        <v>700</v>
      </c>
      <c r="U9" s="2">
        <v>728</v>
      </c>
      <c r="V9" s="2">
        <f>SUM(mydata[[#This Row],[Home Plan]:[Hobby Plan]])</f>
        <v>7100</v>
      </c>
      <c r="W9" s="2">
        <v>1200</v>
      </c>
      <c r="X9" s="2">
        <v>2400</v>
      </c>
      <c r="Y9" s="2">
        <v>2000</v>
      </c>
      <c r="Z9" s="2">
        <v>1500</v>
      </c>
      <c r="AA9" s="2">
        <v>1158</v>
      </c>
      <c r="AB9" s="2">
        <v>659</v>
      </c>
      <c r="AC9" s="2">
        <v>589</v>
      </c>
      <c r="AD9" s="2">
        <v>894</v>
      </c>
      <c r="AE9" s="2">
        <f>SUM(mydata[[#This Row],[Needs]:[Debts]])</f>
        <v>3300</v>
      </c>
      <c r="AF9" s="2">
        <f t="shared" si="0"/>
        <v>3520</v>
      </c>
      <c r="AG9" s="2">
        <v>561</v>
      </c>
    </row>
    <row r="10" spans="1:40" x14ac:dyDescent="0.25">
      <c r="A10" s="2">
        <v>2028</v>
      </c>
      <c r="B10" s="2" t="s">
        <v>16</v>
      </c>
      <c r="C10" s="2">
        <v>9</v>
      </c>
      <c r="D10" s="2">
        <v>3200</v>
      </c>
      <c r="E10" s="2">
        <v>810</v>
      </c>
      <c r="F10" s="2">
        <v>502</v>
      </c>
      <c r="G10" s="2">
        <v>579</v>
      </c>
      <c r="H10" s="2">
        <v>669</v>
      </c>
      <c r="I10" s="2">
        <v>640</v>
      </c>
      <c r="J10" s="2">
        <v>3180</v>
      </c>
      <c r="K10" s="2">
        <v>895</v>
      </c>
      <c r="L10" s="2">
        <v>440</v>
      </c>
      <c r="M10" s="2">
        <v>637</v>
      </c>
      <c r="N10" s="2">
        <v>318</v>
      </c>
      <c r="O10" s="2">
        <v>684</v>
      </c>
      <c r="P10" s="2">
        <v>206</v>
      </c>
      <c r="Q10" s="2">
        <v>3660</v>
      </c>
      <c r="R10" s="2">
        <v>1059</v>
      </c>
      <c r="S10" s="2">
        <v>1175</v>
      </c>
      <c r="T10" s="2">
        <v>693</v>
      </c>
      <c r="U10" s="2">
        <v>733</v>
      </c>
      <c r="V10" s="2">
        <f>SUM(mydata[[#This Row],[Home Plan]:[Hobby Plan]])</f>
        <v>7100</v>
      </c>
      <c r="W10" s="2">
        <v>1200</v>
      </c>
      <c r="X10" s="2">
        <v>2400</v>
      </c>
      <c r="Y10" s="2">
        <v>2000</v>
      </c>
      <c r="Z10" s="2">
        <v>1500</v>
      </c>
      <c r="AA10" s="2">
        <v>688</v>
      </c>
      <c r="AB10" s="2">
        <v>704</v>
      </c>
      <c r="AC10" s="2">
        <v>860</v>
      </c>
      <c r="AD10" s="2">
        <v>1268</v>
      </c>
      <c r="AE10" s="2">
        <f>SUM(mydata[[#This Row],[Needs]:[Debts]])</f>
        <v>3520</v>
      </c>
      <c r="AF10" s="2">
        <f t="shared" si="0"/>
        <v>3300</v>
      </c>
      <c r="AG10" s="2">
        <v>528</v>
      </c>
    </row>
    <row r="11" spans="1:40" x14ac:dyDescent="0.25">
      <c r="A11" s="2">
        <v>2028</v>
      </c>
      <c r="B11" s="2" t="s">
        <v>17</v>
      </c>
      <c r="C11" s="2">
        <v>10</v>
      </c>
      <c r="D11" s="2">
        <v>4000</v>
      </c>
      <c r="E11" s="2">
        <v>1028</v>
      </c>
      <c r="F11" s="2">
        <v>565</v>
      </c>
      <c r="G11" s="2">
        <v>898</v>
      </c>
      <c r="H11" s="2">
        <v>710</v>
      </c>
      <c r="I11" s="2">
        <v>799</v>
      </c>
      <c r="J11" s="2">
        <v>2700</v>
      </c>
      <c r="K11" s="2">
        <v>883</v>
      </c>
      <c r="L11" s="2">
        <v>357</v>
      </c>
      <c r="M11" s="2">
        <v>316</v>
      </c>
      <c r="N11" s="2">
        <v>471</v>
      </c>
      <c r="O11" s="2">
        <v>508</v>
      </c>
      <c r="P11" s="2">
        <v>165</v>
      </c>
      <c r="Q11" s="2">
        <v>4960</v>
      </c>
      <c r="R11" s="2">
        <v>1958</v>
      </c>
      <c r="S11" s="2">
        <v>1227</v>
      </c>
      <c r="T11" s="2">
        <v>783</v>
      </c>
      <c r="U11" s="2">
        <v>992</v>
      </c>
      <c r="V11" s="2">
        <f>SUM(mydata[[#This Row],[Home Plan]:[Hobby Plan]])</f>
        <v>7100</v>
      </c>
      <c r="W11" s="2">
        <v>1200</v>
      </c>
      <c r="X11" s="2">
        <v>2400</v>
      </c>
      <c r="Y11" s="2">
        <v>2000</v>
      </c>
      <c r="Z11" s="2">
        <v>1500</v>
      </c>
      <c r="AA11" s="2">
        <v>1189</v>
      </c>
      <c r="AB11" s="2">
        <v>880</v>
      </c>
      <c r="AC11" s="2">
        <v>909</v>
      </c>
      <c r="AD11" s="2">
        <v>1422</v>
      </c>
      <c r="AE11" s="2">
        <f>SUM(mydata[[#This Row],[Needs]:[Debts]])</f>
        <v>4400</v>
      </c>
      <c r="AF11" s="2">
        <f t="shared" si="0"/>
        <v>3520</v>
      </c>
      <c r="AG11" s="2">
        <v>308</v>
      </c>
    </row>
    <row r="12" spans="1:40" x14ac:dyDescent="0.25">
      <c r="A12" s="2">
        <v>2028</v>
      </c>
      <c r="B12" s="2" t="s">
        <v>18</v>
      </c>
      <c r="C12" s="2">
        <v>11</v>
      </c>
      <c r="D12" s="2">
        <v>3920</v>
      </c>
      <c r="E12" s="2">
        <v>489</v>
      </c>
      <c r="F12" s="2">
        <v>779</v>
      </c>
      <c r="G12" s="2">
        <v>1360</v>
      </c>
      <c r="H12" s="2">
        <v>508</v>
      </c>
      <c r="I12" s="2">
        <v>784</v>
      </c>
      <c r="J12" s="2">
        <v>2500</v>
      </c>
      <c r="K12" s="2">
        <v>717</v>
      </c>
      <c r="L12" s="2">
        <v>490</v>
      </c>
      <c r="M12" s="2">
        <v>214</v>
      </c>
      <c r="N12" s="2">
        <v>413</v>
      </c>
      <c r="O12" s="2">
        <v>559</v>
      </c>
      <c r="P12" s="2">
        <v>107</v>
      </c>
      <c r="Q12" s="2">
        <v>6380</v>
      </c>
      <c r="R12" s="2">
        <v>1801</v>
      </c>
      <c r="S12" s="2">
        <v>1621</v>
      </c>
      <c r="T12" s="2">
        <v>1681</v>
      </c>
      <c r="U12" s="2">
        <v>1277</v>
      </c>
      <c r="V12" s="2">
        <f>SUM(mydata[[#This Row],[Home Plan]:[Hobby Plan]])</f>
        <v>7100</v>
      </c>
      <c r="W12" s="2">
        <v>1200</v>
      </c>
      <c r="X12" s="2">
        <v>2400</v>
      </c>
      <c r="Y12" s="2">
        <v>2000</v>
      </c>
      <c r="Z12" s="2">
        <v>1500</v>
      </c>
      <c r="AA12" s="2">
        <v>1184</v>
      </c>
      <c r="AB12" s="2">
        <v>862</v>
      </c>
      <c r="AC12" s="2">
        <v>1251</v>
      </c>
      <c r="AD12" s="2">
        <v>1015</v>
      </c>
      <c r="AE12" s="2">
        <f>SUM(mydata[[#This Row],[Needs]:[Debts]])</f>
        <v>4312</v>
      </c>
      <c r="AF12" s="2">
        <f t="shared" si="0"/>
        <v>4400</v>
      </c>
      <c r="AG12" s="2">
        <v>819</v>
      </c>
    </row>
    <row r="13" spans="1:40" x14ac:dyDescent="0.25">
      <c r="A13" s="2">
        <v>2028</v>
      </c>
      <c r="B13" s="2" t="s">
        <v>19</v>
      </c>
      <c r="C13" s="2">
        <v>12</v>
      </c>
      <c r="D13" s="2">
        <v>3200</v>
      </c>
      <c r="E13" s="2">
        <v>727</v>
      </c>
      <c r="F13" s="2">
        <v>538</v>
      </c>
      <c r="G13" s="2">
        <v>625</v>
      </c>
      <c r="H13" s="2">
        <v>669</v>
      </c>
      <c r="I13" s="2">
        <v>641</v>
      </c>
      <c r="J13" s="2">
        <v>2700</v>
      </c>
      <c r="K13" s="2">
        <v>908</v>
      </c>
      <c r="L13" s="2">
        <v>295</v>
      </c>
      <c r="M13" s="2">
        <v>325</v>
      </c>
      <c r="N13" s="2">
        <v>340</v>
      </c>
      <c r="O13" s="2">
        <v>639</v>
      </c>
      <c r="P13" s="2">
        <v>193</v>
      </c>
      <c r="Q13" s="2">
        <v>6880</v>
      </c>
      <c r="R13" s="2">
        <v>1119</v>
      </c>
      <c r="S13" s="2">
        <v>2237</v>
      </c>
      <c r="T13" s="2">
        <v>2148</v>
      </c>
      <c r="U13" s="2">
        <v>1376</v>
      </c>
      <c r="V13" s="2">
        <f>SUM(mydata[[#This Row],[Home Plan]:[Hobby Plan]])</f>
        <v>7100</v>
      </c>
      <c r="W13" s="2">
        <v>1200</v>
      </c>
      <c r="X13" s="2">
        <v>2400</v>
      </c>
      <c r="Y13" s="2">
        <v>2000</v>
      </c>
      <c r="Z13" s="2">
        <v>1500</v>
      </c>
      <c r="AA13" s="2">
        <v>1030</v>
      </c>
      <c r="AB13" s="2">
        <v>704</v>
      </c>
      <c r="AC13" s="2">
        <v>1156</v>
      </c>
      <c r="AD13" s="2">
        <v>630</v>
      </c>
      <c r="AE13" s="2">
        <f>SUM(mydata[[#This Row],[Needs]:[Debts]])</f>
        <v>3520</v>
      </c>
      <c r="AF13" s="2">
        <f t="shared" si="0"/>
        <v>4312</v>
      </c>
      <c r="AG13" s="2">
        <v>634</v>
      </c>
    </row>
    <row r="14" spans="1:40" x14ac:dyDescent="0.25">
      <c r="A14" s="2">
        <v>2029</v>
      </c>
      <c r="B14" s="2" t="s">
        <v>8</v>
      </c>
      <c r="C14" s="2">
        <v>1</v>
      </c>
      <c r="D14" s="2">
        <v>3200</v>
      </c>
      <c r="E14" s="2">
        <v>827</v>
      </c>
      <c r="F14" s="2">
        <v>548</v>
      </c>
      <c r="G14" s="2">
        <v>548</v>
      </c>
      <c r="H14" s="2">
        <v>637</v>
      </c>
      <c r="I14" s="2">
        <v>640</v>
      </c>
      <c r="J14" s="2">
        <v>2000</v>
      </c>
      <c r="K14" s="2">
        <v>637</v>
      </c>
      <c r="L14" s="2">
        <v>352</v>
      </c>
      <c r="M14" s="2">
        <v>250</v>
      </c>
      <c r="N14" s="2">
        <v>188</v>
      </c>
      <c r="O14" s="2">
        <v>422</v>
      </c>
      <c r="P14" s="2">
        <v>152</v>
      </c>
      <c r="Q14" s="2">
        <v>8080</v>
      </c>
      <c r="R14" s="2">
        <v>979</v>
      </c>
      <c r="S14" s="2">
        <v>2821</v>
      </c>
      <c r="T14" s="2">
        <v>2664</v>
      </c>
      <c r="U14" s="2">
        <v>1616</v>
      </c>
      <c r="V14" s="2">
        <f>SUM(mydata[[#This Row],[Home Plan]:[Hobby Plan]])</f>
        <v>12500</v>
      </c>
      <c r="W14" s="2">
        <v>3500</v>
      </c>
      <c r="X14" s="2">
        <v>4000</v>
      </c>
      <c r="Y14" s="2">
        <v>3000</v>
      </c>
      <c r="Z14" s="2">
        <v>2000</v>
      </c>
      <c r="AA14" s="2">
        <v>923</v>
      </c>
      <c r="AB14" s="2">
        <v>704</v>
      </c>
      <c r="AC14" s="2">
        <v>600</v>
      </c>
      <c r="AD14" s="2">
        <v>1293</v>
      </c>
      <c r="AE14" s="2">
        <f>SUM(mydata[[#This Row],[Needs]:[Debts]])</f>
        <v>3520</v>
      </c>
      <c r="AF14" s="2">
        <f t="shared" si="0"/>
        <v>3520</v>
      </c>
      <c r="AG14" s="2">
        <v>317</v>
      </c>
    </row>
    <row r="15" spans="1:40" x14ac:dyDescent="0.25">
      <c r="A15" s="2">
        <v>2029</v>
      </c>
      <c r="B15" s="2" t="s">
        <v>9</v>
      </c>
      <c r="C15" s="2">
        <v>2</v>
      </c>
      <c r="D15" s="2">
        <v>2552</v>
      </c>
      <c r="E15" s="2">
        <v>464</v>
      </c>
      <c r="F15" s="2">
        <v>423</v>
      </c>
      <c r="G15" s="2">
        <v>660</v>
      </c>
      <c r="H15" s="2">
        <v>495</v>
      </c>
      <c r="I15" s="2">
        <v>510</v>
      </c>
      <c r="J15" s="2">
        <v>1600</v>
      </c>
      <c r="K15" s="2">
        <v>459</v>
      </c>
      <c r="L15" s="2">
        <v>294</v>
      </c>
      <c r="M15" s="2">
        <v>183</v>
      </c>
      <c r="N15" s="2">
        <v>221</v>
      </c>
      <c r="O15" s="2">
        <v>301</v>
      </c>
      <c r="P15" s="2">
        <v>143</v>
      </c>
      <c r="Q15" s="2">
        <v>9032</v>
      </c>
      <c r="R15" s="2">
        <v>1606</v>
      </c>
      <c r="S15" s="2">
        <v>3033</v>
      </c>
      <c r="T15" s="2">
        <v>2587</v>
      </c>
      <c r="U15" s="2">
        <v>1806</v>
      </c>
      <c r="V15" s="2">
        <f>SUM(mydata[[#This Row],[Home Plan]:[Hobby Plan]])</f>
        <v>12500</v>
      </c>
      <c r="W15" s="2">
        <v>3500</v>
      </c>
      <c r="X15" s="2">
        <v>4000</v>
      </c>
      <c r="Y15" s="2">
        <v>3000</v>
      </c>
      <c r="Z15" s="2">
        <v>2000</v>
      </c>
      <c r="AA15" s="2">
        <v>588</v>
      </c>
      <c r="AB15" s="2">
        <v>562</v>
      </c>
      <c r="AC15" s="2">
        <v>949</v>
      </c>
      <c r="AD15" s="2">
        <v>708</v>
      </c>
      <c r="AE15" s="2">
        <f>SUM(mydata[[#This Row],[Needs]:[Debts]])</f>
        <v>2807</v>
      </c>
      <c r="AF15" s="2">
        <f t="shared" si="0"/>
        <v>3520</v>
      </c>
      <c r="AG15" s="2">
        <v>196</v>
      </c>
    </row>
    <row r="16" spans="1:40" x14ac:dyDescent="0.25">
      <c r="A16" s="2">
        <v>2029</v>
      </c>
      <c r="B16" s="2" t="s">
        <v>10</v>
      </c>
      <c r="C16" s="2">
        <v>3</v>
      </c>
      <c r="D16" s="2">
        <v>2108</v>
      </c>
      <c r="E16" s="2">
        <v>405</v>
      </c>
      <c r="F16" s="2">
        <v>331</v>
      </c>
      <c r="G16" s="2">
        <v>529</v>
      </c>
      <c r="H16" s="2">
        <v>422</v>
      </c>
      <c r="I16" s="2">
        <v>421</v>
      </c>
      <c r="J16" s="2">
        <v>1400</v>
      </c>
      <c r="K16" s="2">
        <v>444</v>
      </c>
      <c r="L16" s="2">
        <v>281</v>
      </c>
      <c r="M16" s="2">
        <v>134</v>
      </c>
      <c r="N16" s="2">
        <v>138</v>
      </c>
      <c r="O16" s="2">
        <v>269</v>
      </c>
      <c r="P16" s="2">
        <v>135</v>
      </c>
      <c r="Q16" s="2">
        <v>9740</v>
      </c>
      <c r="R16" s="2">
        <v>2404</v>
      </c>
      <c r="S16" s="2">
        <v>2404</v>
      </c>
      <c r="T16" s="2">
        <v>2984</v>
      </c>
      <c r="U16" s="2">
        <v>1948</v>
      </c>
      <c r="V16" s="2">
        <f>SUM(mydata[[#This Row],[Home Plan]:[Hobby Plan]])</f>
        <v>12500</v>
      </c>
      <c r="W16" s="2">
        <v>3500</v>
      </c>
      <c r="X16" s="2">
        <v>4000</v>
      </c>
      <c r="Y16" s="2">
        <v>3000</v>
      </c>
      <c r="Z16" s="2">
        <v>2000</v>
      </c>
      <c r="AA16" s="2">
        <v>694</v>
      </c>
      <c r="AB16" s="2">
        <v>464</v>
      </c>
      <c r="AC16" s="2">
        <v>488</v>
      </c>
      <c r="AD16" s="2">
        <v>673</v>
      </c>
      <c r="AE16" s="2">
        <f>SUM(mydata[[#This Row],[Needs]:[Debts]])</f>
        <v>2319</v>
      </c>
      <c r="AF16" s="2">
        <f t="shared" si="0"/>
        <v>2807</v>
      </c>
      <c r="AG16" s="2">
        <v>394</v>
      </c>
    </row>
    <row r="17" spans="1:33" x14ac:dyDescent="0.25">
      <c r="A17" s="2">
        <v>2029</v>
      </c>
      <c r="B17" s="2" t="s">
        <v>11</v>
      </c>
      <c r="C17" s="2">
        <v>4</v>
      </c>
      <c r="D17" s="2">
        <v>2012</v>
      </c>
      <c r="E17" s="2">
        <v>300</v>
      </c>
      <c r="F17" s="2">
        <v>285</v>
      </c>
      <c r="G17" s="2">
        <v>549</v>
      </c>
      <c r="H17" s="2">
        <v>476</v>
      </c>
      <c r="I17" s="2">
        <v>402</v>
      </c>
      <c r="J17" s="2">
        <v>1800</v>
      </c>
      <c r="K17" s="2">
        <v>636</v>
      </c>
      <c r="L17" s="2">
        <v>388</v>
      </c>
      <c r="M17" s="2">
        <v>274</v>
      </c>
      <c r="N17" s="2">
        <v>186</v>
      </c>
      <c r="O17" s="2">
        <v>226</v>
      </c>
      <c r="P17" s="2">
        <v>91</v>
      </c>
      <c r="Q17" s="2">
        <v>9952</v>
      </c>
      <c r="R17" s="2">
        <v>2774</v>
      </c>
      <c r="S17" s="2">
        <v>1490</v>
      </c>
      <c r="T17" s="2">
        <v>3698</v>
      </c>
      <c r="U17" s="2">
        <v>1990</v>
      </c>
      <c r="V17" s="2">
        <f>SUM(mydata[[#This Row],[Home Plan]:[Hobby Plan]])</f>
        <v>12500</v>
      </c>
      <c r="W17" s="2">
        <v>3500</v>
      </c>
      <c r="X17" s="2">
        <v>4000</v>
      </c>
      <c r="Y17" s="2">
        <v>3000</v>
      </c>
      <c r="Z17" s="2">
        <v>2000</v>
      </c>
      <c r="AA17" s="2">
        <v>695</v>
      </c>
      <c r="AB17" s="2">
        <v>442</v>
      </c>
      <c r="AC17" s="2">
        <v>337</v>
      </c>
      <c r="AD17" s="2">
        <v>739</v>
      </c>
      <c r="AE17" s="2">
        <f>SUM(mydata[[#This Row],[Needs]:[Debts]])</f>
        <v>2213</v>
      </c>
      <c r="AF17" s="2">
        <f t="shared" si="0"/>
        <v>2319</v>
      </c>
      <c r="AG17" s="2">
        <v>398</v>
      </c>
    </row>
    <row r="18" spans="1:33" x14ac:dyDescent="0.25">
      <c r="A18" s="2">
        <v>2029</v>
      </c>
      <c r="B18" s="2" t="s">
        <v>12</v>
      </c>
      <c r="C18" s="2">
        <v>5</v>
      </c>
      <c r="D18" s="2">
        <v>2292</v>
      </c>
      <c r="E18" s="2">
        <v>595</v>
      </c>
      <c r="F18" s="2">
        <v>304</v>
      </c>
      <c r="G18" s="2">
        <v>352</v>
      </c>
      <c r="H18" s="2">
        <v>583</v>
      </c>
      <c r="I18" s="2">
        <v>458</v>
      </c>
      <c r="J18" s="2">
        <v>2800</v>
      </c>
      <c r="K18" s="2">
        <v>853</v>
      </c>
      <c r="L18" s="2">
        <v>331</v>
      </c>
      <c r="M18" s="2">
        <v>485</v>
      </c>
      <c r="N18" s="2">
        <v>525</v>
      </c>
      <c r="O18" s="2">
        <v>445</v>
      </c>
      <c r="P18" s="2">
        <v>162</v>
      </c>
      <c r="Q18" s="2">
        <v>9444</v>
      </c>
      <c r="R18" s="2">
        <v>2093</v>
      </c>
      <c r="S18" s="2">
        <v>3676</v>
      </c>
      <c r="T18" s="2">
        <v>1787</v>
      </c>
      <c r="U18" s="2">
        <v>1888</v>
      </c>
      <c r="V18" s="2">
        <f>SUM(mydata[[#This Row],[Home Plan]:[Hobby Plan]])</f>
        <v>12500</v>
      </c>
      <c r="W18" s="2">
        <v>3500</v>
      </c>
      <c r="X18" s="2">
        <v>4000</v>
      </c>
      <c r="Y18" s="2">
        <v>3000</v>
      </c>
      <c r="Z18" s="2">
        <v>2000</v>
      </c>
      <c r="AA18" s="2">
        <v>960</v>
      </c>
      <c r="AB18" s="2">
        <v>504</v>
      </c>
      <c r="AC18" s="2">
        <v>618</v>
      </c>
      <c r="AD18" s="2">
        <v>439</v>
      </c>
      <c r="AE18" s="2">
        <f>SUM(mydata[[#This Row],[Needs]:[Debts]])</f>
        <v>2521</v>
      </c>
      <c r="AF18" s="2">
        <f t="shared" si="0"/>
        <v>2213</v>
      </c>
      <c r="AG18" s="2">
        <v>454</v>
      </c>
    </row>
    <row r="19" spans="1:33" x14ac:dyDescent="0.25">
      <c r="A19" s="2">
        <v>2029</v>
      </c>
      <c r="B19" s="2" t="s">
        <v>13</v>
      </c>
      <c r="C19" s="2">
        <v>6</v>
      </c>
      <c r="D19" s="2">
        <v>2860</v>
      </c>
      <c r="E19" s="2">
        <v>730</v>
      </c>
      <c r="F19" s="2">
        <v>305</v>
      </c>
      <c r="G19" s="2">
        <v>763</v>
      </c>
      <c r="H19" s="2">
        <v>490</v>
      </c>
      <c r="I19" s="2">
        <v>572</v>
      </c>
      <c r="J19" s="2">
        <v>3240</v>
      </c>
      <c r="K19" s="2">
        <v>1014</v>
      </c>
      <c r="L19" s="2">
        <v>390</v>
      </c>
      <c r="M19" s="2">
        <v>390</v>
      </c>
      <c r="N19" s="2">
        <v>523</v>
      </c>
      <c r="O19" s="2">
        <v>719</v>
      </c>
      <c r="P19" s="2">
        <v>204</v>
      </c>
      <c r="Q19" s="2">
        <v>9064</v>
      </c>
      <c r="R19" s="2">
        <v>2125</v>
      </c>
      <c r="S19" s="2">
        <v>2125</v>
      </c>
      <c r="T19" s="2">
        <v>3000</v>
      </c>
      <c r="U19" s="2">
        <v>1814</v>
      </c>
      <c r="V19" s="2">
        <f>SUM(mydata[[#This Row],[Home Plan]:[Hobby Plan]])</f>
        <v>12500</v>
      </c>
      <c r="W19" s="2">
        <v>3500</v>
      </c>
      <c r="X19" s="2">
        <v>4000</v>
      </c>
      <c r="Y19" s="2">
        <v>3000</v>
      </c>
      <c r="Z19" s="2">
        <v>2000</v>
      </c>
      <c r="AA19" s="2">
        <v>503</v>
      </c>
      <c r="AB19" s="2">
        <v>629</v>
      </c>
      <c r="AC19" s="2">
        <v>1115</v>
      </c>
      <c r="AD19" s="2">
        <v>899</v>
      </c>
      <c r="AE19" s="2">
        <f>SUM(mydata[[#This Row],[Needs]:[Debts]])</f>
        <v>3146</v>
      </c>
      <c r="AF19" s="2">
        <f t="shared" si="0"/>
        <v>2521</v>
      </c>
      <c r="AG19" s="2">
        <v>503</v>
      </c>
    </row>
    <row r="20" spans="1:33" x14ac:dyDescent="0.25">
      <c r="A20" s="2">
        <v>2029</v>
      </c>
      <c r="B20" s="2" t="s">
        <v>14</v>
      </c>
      <c r="C20" s="2">
        <v>7</v>
      </c>
      <c r="D20" s="2">
        <v>3540</v>
      </c>
      <c r="E20" s="2">
        <v>805</v>
      </c>
      <c r="F20" s="2">
        <v>364</v>
      </c>
      <c r="G20" s="2">
        <v>766</v>
      </c>
      <c r="H20" s="2">
        <v>896</v>
      </c>
      <c r="I20" s="2">
        <v>709</v>
      </c>
      <c r="J20" s="2">
        <v>3200</v>
      </c>
      <c r="K20" s="2">
        <v>935</v>
      </c>
      <c r="L20" s="2">
        <v>605</v>
      </c>
      <c r="M20" s="2">
        <v>478</v>
      </c>
      <c r="N20" s="2">
        <v>424</v>
      </c>
      <c r="O20" s="2">
        <v>560</v>
      </c>
      <c r="P20" s="2">
        <v>199</v>
      </c>
      <c r="Q20" s="2">
        <v>9404</v>
      </c>
      <c r="R20" s="2">
        <v>3664</v>
      </c>
      <c r="S20" s="2">
        <v>1270</v>
      </c>
      <c r="T20" s="2">
        <v>2589</v>
      </c>
      <c r="U20" s="2">
        <v>1881</v>
      </c>
      <c r="V20" s="2">
        <f>SUM(mydata[[#This Row],[Home Plan]:[Hobby Plan]])</f>
        <v>12500</v>
      </c>
      <c r="W20" s="2">
        <v>3500</v>
      </c>
      <c r="X20" s="2">
        <v>4000</v>
      </c>
      <c r="Y20" s="2">
        <v>3000</v>
      </c>
      <c r="Z20" s="2">
        <v>2000</v>
      </c>
      <c r="AA20" s="2">
        <v>963</v>
      </c>
      <c r="AB20" s="2">
        <v>779</v>
      </c>
      <c r="AC20" s="2">
        <v>1476</v>
      </c>
      <c r="AD20" s="2">
        <v>676</v>
      </c>
      <c r="AE20" s="2">
        <f>SUM(mydata[[#This Row],[Needs]:[Debts]])</f>
        <v>3894</v>
      </c>
      <c r="AF20" s="2">
        <f t="shared" si="0"/>
        <v>3146</v>
      </c>
      <c r="AG20" s="2">
        <v>740</v>
      </c>
    </row>
    <row r="21" spans="1:33" x14ac:dyDescent="0.25">
      <c r="A21" s="2">
        <v>2029</v>
      </c>
      <c r="B21" s="2" t="s">
        <v>15</v>
      </c>
      <c r="C21" s="2">
        <v>8</v>
      </c>
      <c r="D21" s="2">
        <v>4108</v>
      </c>
      <c r="E21" s="2">
        <v>829</v>
      </c>
      <c r="F21" s="2">
        <v>437</v>
      </c>
      <c r="G21" s="2">
        <v>1070</v>
      </c>
      <c r="H21" s="2">
        <v>950</v>
      </c>
      <c r="I21" s="2">
        <v>822</v>
      </c>
      <c r="J21" s="2">
        <v>3000</v>
      </c>
      <c r="K21" s="2">
        <v>780</v>
      </c>
      <c r="L21" s="2">
        <v>481</v>
      </c>
      <c r="M21" s="2">
        <v>352</v>
      </c>
      <c r="N21" s="2">
        <v>513</v>
      </c>
      <c r="O21" s="2">
        <v>638</v>
      </c>
      <c r="P21" s="2">
        <v>237</v>
      </c>
      <c r="Q21" s="2">
        <v>10512</v>
      </c>
      <c r="R21" s="2">
        <v>3743</v>
      </c>
      <c r="S21" s="2">
        <v>1487</v>
      </c>
      <c r="T21" s="2">
        <v>3179</v>
      </c>
      <c r="U21" s="2">
        <v>2103</v>
      </c>
      <c r="V21" s="2">
        <f>SUM(mydata[[#This Row],[Home Plan]:[Hobby Plan]])</f>
        <v>12500</v>
      </c>
      <c r="W21" s="2">
        <v>3500</v>
      </c>
      <c r="X21" s="2">
        <v>4000</v>
      </c>
      <c r="Y21" s="2">
        <v>3000</v>
      </c>
      <c r="Z21" s="2">
        <v>2000</v>
      </c>
      <c r="AA21" s="2">
        <v>1574</v>
      </c>
      <c r="AB21" s="2">
        <v>904</v>
      </c>
      <c r="AC21" s="2">
        <v>615</v>
      </c>
      <c r="AD21" s="2">
        <v>1426</v>
      </c>
      <c r="AE21" s="2">
        <f>SUM(mydata[[#This Row],[Needs]:[Debts]])</f>
        <v>4519</v>
      </c>
      <c r="AF21" s="2">
        <f t="shared" si="0"/>
        <v>3894</v>
      </c>
      <c r="AG21" s="2">
        <v>859</v>
      </c>
    </row>
    <row r="22" spans="1:33" x14ac:dyDescent="0.25">
      <c r="A22" s="2">
        <v>2029</v>
      </c>
      <c r="B22" s="2" t="s">
        <v>16</v>
      </c>
      <c r="C22" s="2">
        <v>9</v>
      </c>
      <c r="D22" s="2">
        <v>4388</v>
      </c>
      <c r="E22" s="2">
        <v>557</v>
      </c>
      <c r="F22" s="2">
        <v>873</v>
      </c>
      <c r="G22" s="2">
        <v>1300</v>
      </c>
      <c r="H22" s="2">
        <v>780</v>
      </c>
      <c r="I22" s="2">
        <v>878</v>
      </c>
      <c r="J22" s="2">
        <v>3200</v>
      </c>
      <c r="K22" s="2">
        <v>1015</v>
      </c>
      <c r="L22" s="2">
        <v>467</v>
      </c>
      <c r="M22" s="2">
        <v>584</v>
      </c>
      <c r="N22" s="2">
        <v>225</v>
      </c>
      <c r="O22" s="2">
        <v>759</v>
      </c>
      <c r="P22" s="2">
        <v>150</v>
      </c>
      <c r="Q22" s="2">
        <v>11700</v>
      </c>
      <c r="R22" s="2">
        <v>3503</v>
      </c>
      <c r="S22" s="2">
        <v>3905</v>
      </c>
      <c r="T22" s="2">
        <v>1952</v>
      </c>
      <c r="U22" s="2">
        <v>2340</v>
      </c>
      <c r="V22" s="2">
        <f>SUM(mydata[[#This Row],[Home Plan]:[Hobby Plan]])</f>
        <v>12500</v>
      </c>
      <c r="W22" s="2">
        <v>3500</v>
      </c>
      <c r="X22" s="2">
        <v>4000</v>
      </c>
      <c r="Y22" s="2">
        <v>3000</v>
      </c>
      <c r="Z22" s="2">
        <v>2000</v>
      </c>
      <c r="AA22" s="2">
        <v>1179</v>
      </c>
      <c r="AB22" s="2">
        <v>965</v>
      </c>
      <c r="AC22" s="2">
        <v>1379</v>
      </c>
      <c r="AD22" s="2">
        <v>1304</v>
      </c>
      <c r="AE22" s="2">
        <f>SUM(mydata[[#This Row],[Needs]:[Debts]])</f>
        <v>4827</v>
      </c>
      <c r="AF22" s="2">
        <f t="shared" si="0"/>
        <v>4519</v>
      </c>
      <c r="AG22" s="2">
        <v>628</v>
      </c>
    </row>
    <row r="23" spans="1:33" x14ac:dyDescent="0.25">
      <c r="A23" s="2">
        <v>2029</v>
      </c>
      <c r="B23" s="2" t="s">
        <v>17</v>
      </c>
      <c r="C23" s="2">
        <v>10</v>
      </c>
      <c r="D23" s="2">
        <v>4292</v>
      </c>
      <c r="E23" s="2">
        <v>586</v>
      </c>
      <c r="F23" s="2">
        <v>687</v>
      </c>
      <c r="G23" s="2">
        <v>1171</v>
      </c>
      <c r="H23" s="2">
        <v>990</v>
      </c>
      <c r="I23" s="2">
        <v>858</v>
      </c>
      <c r="J23" s="2">
        <v>4000</v>
      </c>
      <c r="K23" s="2">
        <v>1188</v>
      </c>
      <c r="L23" s="2">
        <v>745</v>
      </c>
      <c r="M23" s="2">
        <v>477</v>
      </c>
      <c r="N23" s="2">
        <v>666</v>
      </c>
      <c r="O23" s="2">
        <v>706</v>
      </c>
      <c r="P23" s="2">
        <v>219</v>
      </c>
      <c r="Q23" s="2">
        <v>11992</v>
      </c>
      <c r="R23" s="2">
        <v>3958</v>
      </c>
      <c r="S23" s="2">
        <v>3421</v>
      </c>
      <c r="T23" s="2">
        <v>2214</v>
      </c>
      <c r="U23" s="2">
        <v>2399</v>
      </c>
      <c r="V23" s="2">
        <f>SUM(mydata[[#This Row],[Home Plan]:[Hobby Plan]])</f>
        <v>12500</v>
      </c>
      <c r="W23" s="2">
        <v>3500</v>
      </c>
      <c r="X23" s="2">
        <v>4000</v>
      </c>
      <c r="Y23" s="2">
        <v>3000</v>
      </c>
      <c r="Z23" s="2">
        <v>2000</v>
      </c>
      <c r="AA23" s="2">
        <v>1779</v>
      </c>
      <c r="AB23" s="2">
        <v>944</v>
      </c>
      <c r="AC23" s="2">
        <v>1030</v>
      </c>
      <c r="AD23" s="2">
        <v>968</v>
      </c>
      <c r="AE23" s="2">
        <f>SUM(mydata[[#This Row],[Needs]:[Debts]])</f>
        <v>4721</v>
      </c>
      <c r="AF23" s="2">
        <f t="shared" si="0"/>
        <v>4827</v>
      </c>
      <c r="AG23" s="2">
        <v>944</v>
      </c>
    </row>
    <row r="24" spans="1:33" x14ac:dyDescent="0.25">
      <c r="A24" s="2">
        <v>2029</v>
      </c>
      <c r="B24" s="2" t="s">
        <v>18</v>
      </c>
      <c r="C24" s="2">
        <v>11</v>
      </c>
      <c r="D24" s="2">
        <v>3848</v>
      </c>
      <c r="E24" s="2">
        <v>1000</v>
      </c>
      <c r="F24" s="2">
        <v>453</v>
      </c>
      <c r="G24" s="2">
        <v>563</v>
      </c>
      <c r="H24" s="2">
        <v>1063</v>
      </c>
      <c r="I24" s="2">
        <v>769</v>
      </c>
      <c r="J24" s="2">
        <v>3920</v>
      </c>
      <c r="K24" s="2">
        <v>1191</v>
      </c>
      <c r="L24" s="2">
        <v>577</v>
      </c>
      <c r="M24" s="2">
        <v>699</v>
      </c>
      <c r="N24" s="2">
        <v>377</v>
      </c>
      <c r="O24" s="2">
        <v>788</v>
      </c>
      <c r="P24" s="2">
        <v>289</v>
      </c>
      <c r="Q24" s="2">
        <v>11920</v>
      </c>
      <c r="R24" s="2">
        <v>1792</v>
      </c>
      <c r="S24" s="2">
        <v>3930</v>
      </c>
      <c r="T24" s="2">
        <v>3814</v>
      </c>
      <c r="U24" s="2">
        <v>2384</v>
      </c>
      <c r="V24" s="2">
        <f>SUM(mydata[[#This Row],[Home Plan]:[Hobby Plan]])</f>
        <v>12500</v>
      </c>
      <c r="W24" s="2">
        <v>3500</v>
      </c>
      <c r="X24" s="2">
        <v>4000</v>
      </c>
      <c r="Y24" s="2">
        <v>3000</v>
      </c>
      <c r="Z24" s="2">
        <v>2000</v>
      </c>
      <c r="AA24" s="2">
        <v>896</v>
      </c>
      <c r="AB24" s="2">
        <v>847</v>
      </c>
      <c r="AC24" s="2">
        <v>1434</v>
      </c>
      <c r="AD24" s="2">
        <v>1056</v>
      </c>
      <c r="AE24" s="2">
        <f>SUM(mydata[[#This Row],[Needs]:[Debts]])</f>
        <v>4233</v>
      </c>
      <c r="AF24" s="2">
        <f t="shared" si="0"/>
        <v>4721</v>
      </c>
      <c r="AG24" s="2">
        <v>593</v>
      </c>
    </row>
    <row r="25" spans="1:33" x14ac:dyDescent="0.25">
      <c r="A25" s="2">
        <v>2029</v>
      </c>
      <c r="B25" s="2" t="s">
        <v>19</v>
      </c>
      <c r="C25" s="2">
        <v>12</v>
      </c>
      <c r="D25" s="2">
        <v>3200</v>
      </c>
      <c r="E25" s="2">
        <v>606</v>
      </c>
      <c r="F25" s="2">
        <v>438</v>
      </c>
      <c r="G25" s="2">
        <v>488</v>
      </c>
      <c r="H25" s="2">
        <v>1027</v>
      </c>
      <c r="I25" s="2">
        <v>641</v>
      </c>
      <c r="J25" s="2">
        <v>3200</v>
      </c>
      <c r="K25" s="2">
        <v>709</v>
      </c>
      <c r="L25" s="2">
        <v>640</v>
      </c>
      <c r="M25" s="2">
        <v>407</v>
      </c>
      <c r="N25" s="2">
        <v>640</v>
      </c>
      <c r="O25" s="2">
        <v>670</v>
      </c>
      <c r="P25" s="2">
        <v>134</v>
      </c>
      <c r="Q25" s="2">
        <v>11920</v>
      </c>
      <c r="R25" s="2">
        <v>3524</v>
      </c>
      <c r="S25" s="2">
        <v>4215</v>
      </c>
      <c r="T25" s="2">
        <v>1797</v>
      </c>
      <c r="U25" s="2">
        <v>2384</v>
      </c>
      <c r="V25" s="2">
        <f>SUM(mydata[[#This Row],[Home Plan]:[Hobby Plan]])</f>
        <v>12500</v>
      </c>
      <c r="W25" s="2">
        <v>3500</v>
      </c>
      <c r="X25" s="2">
        <v>4000</v>
      </c>
      <c r="Y25" s="2">
        <v>3000</v>
      </c>
      <c r="Z25" s="2">
        <v>2000</v>
      </c>
      <c r="AA25" s="2">
        <v>598</v>
      </c>
      <c r="AB25" s="2">
        <v>704</v>
      </c>
      <c r="AC25" s="2">
        <v>1144</v>
      </c>
      <c r="AD25" s="2">
        <v>1074</v>
      </c>
      <c r="AE25" s="2">
        <f>SUM(mydata[[#This Row],[Needs]:[Debts]])</f>
        <v>3520</v>
      </c>
      <c r="AF25" s="2">
        <f t="shared" si="0"/>
        <v>4233</v>
      </c>
      <c r="AG25" s="2">
        <v>422</v>
      </c>
    </row>
    <row r="26" spans="1:33" x14ac:dyDescent="0.25">
      <c r="A26" s="2">
        <v>2030</v>
      </c>
      <c r="B26" s="2" t="s">
        <v>8</v>
      </c>
      <c r="C26" s="2">
        <v>1</v>
      </c>
      <c r="D26" s="2">
        <v>2282</v>
      </c>
      <c r="E26" s="2">
        <v>402</v>
      </c>
      <c r="F26" s="2">
        <v>376</v>
      </c>
      <c r="G26" s="2">
        <v>489</v>
      </c>
      <c r="H26" s="2">
        <v>559</v>
      </c>
      <c r="I26" s="2">
        <v>456</v>
      </c>
      <c r="J26" s="2">
        <v>1779</v>
      </c>
      <c r="K26" s="2">
        <v>601</v>
      </c>
      <c r="L26" s="2">
        <v>323</v>
      </c>
      <c r="M26" s="2">
        <v>205</v>
      </c>
      <c r="N26" s="2">
        <v>156</v>
      </c>
      <c r="O26" s="2">
        <v>379</v>
      </c>
      <c r="P26" s="2">
        <v>115</v>
      </c>
      <c r="Q26" s="2">
        <v>12423</v>
      </c>
      <c r="R26" s="2">
        <v>2749</v>
      </c>
      <c r="S26" s="2">
        <v>3225</v>
      </c>
      <c r="T26" s="2">
        <v>3965</v>
      </c>
      <c r="U26" s="2">
        <v>2484</v>
      </c>
      <c r="V26" s="2">
        <f>SUM(mydata[[#This Row],[Home Plan]:[Hobby Plan]])</f>
        <v>17000</v>
      </c>
      <c r="W26" s="2">
        <v>4000</v>
      </c>
      <c r="X26" s="2">
        <v>6000</v>
      </c>
      <c r="Y26" s="2">
        <v>4000</v>
      </c>
      <c r="Z26" s="2">
        <v>3000</v>
      </c>
      <c r="AA26" s="2">
        <v>821</v>
      </c>
      <c r="AB26" s="2">
        <v>503</v>
      </c>
      <c r="AC26" s="2">
        <v>456</v>
      </c>
      <c r="AD26" s="2">
        <v>730</v>
      </c>
      <c r="AE26" s="2">
        <f>SUM(mydata[[#This Row],[Needs]:[Debts]])</f>
        <v>2510</v>
      </c>
      <c r="AF26" s="2">
        <f t="shared" si="0"/>
        <v>3520</v>
      </c>
      <c r="AG26" s="2">
        <v>402</v>
      </c>
    </row>
    <row r="27" spans="1:33" x14ac:dyDescent="0.25">
      <c r="A27" s="2">
        <v>2030</v>
      </c>
      <c r="B27" s="2" t="s">
        <v>9</v>
      </c>
      <c r="C27" s="2">
        <v>2</v>
      </c>
      <c r="D27" s="2">
        <v>2198</v>
      </c>
      <c r="E27" s="2">
        <v>333</v>
      </c>
      <c r="F27" s="2">
        <v>510</v>
      </c>
      <c r="G27" s="2">
        <v>406</v>
      </c>
      <c r="H27" s="2">
        <v>510</v>
      </c>
      <c r="I27" s="2">
        <v>439</v>
      </c>
      <c r="J27" s="2">
        <v>1655</v>
      </c>
      <c r="K27" s="2">
        <v>496</v>
      </c>
      <c r="L27" s="2">
        <v>127</v>
      </c>
      <c r="M27" s="2">
        <v>255</v>
      </c>
      <c r="N27" s="2">
        <v>226</v>
      </c>
      <c r="O27" s="2">
        <v>409</v>
      </c>
      <c r="P27" s="2">
        <v>142</v>
      </c>
      <c r="Q27" s="2">
        <v>12966</v>
      </c>
      <c r="R27" s="2">
        <v>3398</v>
      </c>
      <c r="S27" s="2">
        <v>3577</v>
      </c>
      <c r="T27" s="2">
        <v>3398</v>
      </c>
      <c r="U27" s="2">
        <v>2593</v>
      </c>
      <c r="V27" s="2">
        <f>SUM(mydata[[#This Row],[Home Plan]:[Hobby Plan]])</f>
        <v>17000</v>
      </c>
      <c r="W27" s="2">
        <v>4000</v>
      </c>
      <c r="X27" s="2">
        <v>6000</v>
      </c>
      <c r="Y27" s="2">
        <v>4000</v>
      </c>
      <c r="Z27" s="2">
        <v>3000</v>
      </c>
      <c r="AA27" s="2">
        <v>480</v>
      </c>
      <c r="AB27" s="2">
        <v>483</v>
      </c>
      <c r="AC27" s="2">
        <v>1023</v>
      </c>
      <c r="AD27" s="2">
        <v>432</v>
      </c>
      <c r="AE27" s="2">
        <f>SUM(mydata[[#This Row],[Needs]:[Debts]])</f>
        <v>2418</v>
      </c>
      <c r="AF27" s="2">
        <f t="shared" si="0"/>
        <v>2510</v>
      </c>
      <c r="AG27" s="2">
        <v>387</v>
      </c>
    </row>
    <row r="28" spans="1:33" x14ac:dyDescent="0.25">
      <c r="A28" s="2">
        <v>2030</v>
      </c>
      <c r="B28" s="2" t="s">
        <v>10</v>
      </c>
      <c r="C28" s="2">
        <v>3</v>
      </c>
      <c r="D28" s="2">
        <v>2015</v>
      </c>
      <c r="E28" s="2">
        <v>358</v>
      </c>
      <c r="F28" s="2">
        <v>480</v>
      </c>
      <c r="G28" s="2">
        <v>371</v>
      </c>
      <c r="H28" s="2">
        <v>403</v>
      </c>
      <c r="I28" s="2">
        <v>403</v>
      </c>
      <c r="J28" s="2">
        <v>1569</v>
      </c>
      <c r="K28" s="2">
        <v>388</v>
      </c>
      <c r="L28" s="2">
        <v>320</v>
      </c>
      <c r="M28" s="2">
        <v>169</v>
      </c>
      <c r="N28" s="2">
        <v>213</v>
      </c>
      <c r="O28" s="2">
        <v>326</v>
      </c>
      <c r="P28" s="2">
        <v>153</v>
      </c>
      <c r="Q28" s="2">
        <v>13412</v>
      </c>
      <c r="R28" s="2">
        <v>3270</v>
      </c>
      <c r="S28" s="2">
        <v>3168</v>
      </c>
      <c r="T28" s="2">
        <v>4292</v>
      </c>
      <c r="U28" s="2">
        <v>2682</v>
      </c>
      <c r="V28" s="2">
        <f>SUM(mydata[[#This Row],[Home Plan]:[Hobby Plan]])</f>
        <v>17000</v>
      </c>
      <c r="W28" s="2">
        <v>4000</v>
      </c>
      <c r="X28" s="2">
        <v>6000</v>
      </c>
      <c r="Y28" s="2">
        <v>4000</v>
      </c>
      <c r="Z28" s="2">
        <v>3000</v>
      </c>
      <c r="AA28" s="2">
        <v>654</v>
      </c>
      <c r="AB28" s="2">
        <v>443</v>
      </c>
      <c r="AC28" s="2">
        <v>672</v>
      </c>
      <c r="AD28" s="2">
        <v>448</v>
      </c>
      <c r="AE28" s="2">
        <f>SUM(mydata[[#This Row],[Needs]:[Debts]])</f>
        <v>2217</v>
      </c>
      <c r="AF28" s="2">
        <f t="shared" si="0"/>
        <v>2418</v>
      </c>
      <c r="AG28" s="2">
        <v>200</v>
      </c>
    </row>
    <row r="29" spans="1:33" x14ac:dyDescent="0.25">
      <c r="A29" s="2">
        <v>2030</v>
      </c>
      <c r="B29" s="2" t="s">
        <v>11</v>
      </c>
      <c r="C29" s="2">
        <v>4</v>
      </c>
      <c r="D29" s="2">
        <v>1866</v>
      </c>
      <c r="E29" s="2">
        <v>376</v>
      </c>
      <c r="F29" s="2">
        <v>435</v>
      </c>
      <c r="G29" s="2">
        <v>347</v>
      </c>
      <c r="H29" s="2">
        <v>335</v>
      </c>
      <c r="I29" s="2">
        <v>373</v>
      </c>
      <c r="J29" s="2">
        <v>1574</v>
      </c>
      <c r="K29" s="2">
        <v>444</v>
      </c>
      <c r="L29" s="2">
        <v>291</v>
      </c>
      <c r="M29" s="2">
        <v>307</v>
      </c>
      <c r="N29" s="2">
        <v>228</v>
      </c>
      <c r="O29" s="2">
        <v>215</v>
      </c>
      <c r="P29" s="2">
        <v>90</v>
      </c>
      <c r="Q29" s="2">
        <v>13704</v>
      </c>
      <c r="R29" s="2">
        <v>3119</v>
      </c>
      <c r="S29" s="2">
        <v>4158</v>
      </c>
      <c r="T29" s="2">
        <v>3686</v>
      </c>
      <c r="U29" s="2">
        <v>2741</v>
      </c>
      <c r="V29" s="2">
        <f>SUM(mydata[[#This Row],[Home Plan]:[Hobby Plan]])</f>
        <v>17000</v>
      </c>
      <c r="W29" s="2">
        <v>4000</v>
      </c>
      <c r="X29" s="2">
        <v>6000</v>
      </c>
      <c r="Y29" s="2">
        <v>4000</v>
      </c>
      <c r="Z29" s="2">
        <v>3000</v>
      </c>
      <c r="AA29" s="2">
        <v>672</v>
      </c>
      <c r="AB29" s="2">
        <v>411</v>
      </c>
      <c r="AC29" s="2">
        <v>460</v>
      </c>
      <c r="AD29" s="2">
        <v>510</v>
      </c>
      <c r="AE29" s="2">
        <f>SUM(mydata[[#This Row],[Needs]:[Debts]])</f>
        <v>2053</v>
      </c>
      <c r="AF29" s="2">
        <f t="shared" si="0"/>
        <v>2217</v>
      </c>
      <c r="AG29" s="2">
        <v>267</v>
      </c>
    </row>
    <row r="30" spans="1:33" x14ac:dyDescent="0.25">
      <c r="A30" s="2">
        <v>2030</v>
      </c>
      <c r="B30" s="2" t="s">
        <v>12</v>
      </c>
      <c r="C30" s="2">
        <v>5</v>
      </c>
      <c r="D30" s="2">
        <v>1882</v>
      </c>
      <c r="E30" s="2">
        <v>353</v>
      </c>
      <c r="F30" s="2">
        <v>365</v>
      </c>
      <c r="G30" s="2">
        <v>397</v>
      </c>
      <c r="H30" s="2">
        <v>391</v>
      </c>
      <c r="I30" s="2">
        <v>376</v>
      </c>
      <c r="J30" s="2">
        <v>1704</v>
      </c>
      <c r="K30" s="2">
        <v>506</v>
      </c>
      <c r="L30" s="2">
        <v>145</v>
      </c>
      <c r="M30" s="2">
        <v>212</v>
      </c>
      <c r="N30" s="2">
        <v>258</v>
      </c>
      <c r="O30" s="2">
        <v>436</v>
      </c>
      <c r="P30" s="2">
        <v>147</v>
      </c>
      <c r="Q30" s="2">
        <v>13882</v>
      </c>
      <c r="R30" s="2">
        <v>3815</v>
      </c>
      <c r="S30" s="2">
        <v>2248</v>
      </c>
      <c r="T30" s="2">
        <v>5042</v>
      </c>
      <c r="U30" s="2">
        <v>2777</v>
      </c>
      <c r="V30" s="2">
        <f>SUM(mydata[[#This Row],[Home Plan]:[Hobby Plan]])</f>
        <v>17000</v>
      </c>
      <c r="W30" s="2">
        <v>4000</v>
      </c>
      <c r="X30" s="2">
        <v>6000</v>
      </c>
      <c r="Y30" s="2">
        <v>4000</v>
      </c>
      <c r="Z30" s="2">
        <v>3000</v>
      </c>
      <c r="AA30" s="2">
        <v>664</v>
      </c>
      <c r="AB30" s="2">
        <v>414</v>
      </c>
      <c r="AC30" s="2">
        <v>542</v>
      </c>
      <c r="AD30" s="2">
        <v>450</v>
      </c>
      <c r="AE30" s="2">
        <f>SUM(mydata[[#This Row],[Needs]:[Debts]])</f>
        <v>2070</v>
      </c>
      <c r="AF30" s="2">
        <f t="shared" si="0"/>
        <v>2053</v>
      </c>
      <c r="AG30" s="2">
        <v>166</v>
      </c>
    </row>
    <row r="31" spans="1:33" x14ac:dyDescent="0.25">
      <c r="A31" s="2">
        <v>2030</v>
      </c>
      <c r="B31" s="2" t="s">
        <v>13</v>
      </c>
      <c r="C31" s="2">
        <v>6</v>
      </c>
      <c r="D31" s="2">
        <v>2024</v>
      </c>
      <c r="E31" s="2">
        <v>257</v>
      </c>
      <c r="F31" s="2">
        <v>438</v>
      </c>
      <c r="G31" s="2">
        <v>410</v>
      </c>
      <c r="H31" s="2">
        <v>514</v>
      </c>
      <c r="I31" s="2">
        <v>405</v>
      </c>
      <c r="J31" s="2">
        <v>1724</v>
      </c>
      <c r="K31" s="2">
        <v>504</v>
      </c>
      <c r="L31" s="2">
        <v>284</v>
      </c>
      <c r="M31" s="2">
        <v>204</v>
      </c>
      <c r="N31" s="2">
        <v>296</v>
      </c>
      <c r="O31" s="2">
        <v>348</v>
      </c>
      <c r="P31" s="2">
        <v>88</v>
      </c>
      <c r="Q31" s="2">
        <v>14182</v>
      </c>
      <c r="R31" s="2">
        <v>4444</v>
      </c>
      <c r="S31" s="2">
        <v>4255</v>
      </c>
      <c r="T31" s="2">
        <v>2647</v>
      </c>
      <c r="U31" s="2">
        <v>2836</v>
      </c>
      <c r="V31" s="2">
        <f>SUM(mydata[[#This Row],[Home Plan]:[Hobby Plan]])</f>
        <v>17000</v>
      </c>
      <c r="W31" s="2">
        <v>4000</v>
      </c>
      <c r="X31" s="2">
        <v>6000</v>
      </c>
      <c r="Y31" s="2">
        <v>4000</v>
      </c>
      <c r="Z31" s="2">
        <v>3000</v>
      </c>
      <c r="AA31" s="2">
        <v>619</v>
      </c>
      <c r="AB31" s="2">
        <v>446</v>
      </c>
      <c r="AC31" s="2">
        <v>635</v>
      </c>
      <c r="AD31" s="2">
        <v>526</v>
      </c>
      <c r="AE31" s="2">
        <f>SUM(mydata[[#This Row],[Needs]:[Debts]])</f>
        <v>2226</v>
      </c>
      <c r="AF31" s="2">
        <f t="shared" si="0"/>
        <v>2070</v>
      </c>
      <c r="AG31" s="2">
        <v>289</v>
      </c>
    </row>
    <row r="32" spans="1:33" x14ac:dyDescent="0.25">
      <c r="A32" s="2">
        <v>2030</v>
      </c>
      <c r="B32" s="2" t="s">
        <v>14</v>
      </c>
      <c r="C32" s="2">
        <v>7</v>
      </c>
      <c r="D32" s="2">
        <v>2162</v>
      </c>
      <c r="E32" s="2">
        <v>488</v>
      </c>
      <c r="F32" s="2">
        <v>368</v>
      </c>
      <c r="G32" s="2">
        <v>536</v>
      </c>
      <c r="H32" s="2">
        <v>336</v>
      </c>
      <c r="I32" s="2">
        <v>434</v>
      </c>
      <c r="J32" s="2">
        <v>1639</v>
      </c>
      <c r="K32" s="2">
        <v>488</v>
      </c>
      <c r="L32" s="2">
        <v>156</v>
      </c>
      <c r="M32" s="2">
        <v>295</v>
      </c>
      <c r="N32" s="2">
        <v>219</v>
      </c>
      <c r="O32" s="2">
        <v>384</v>
      </c>
      <c r="P32" s="2">
        <v>97</v>
      </c>
      <c r="Q32" s="2">
        <v>14705</v>
      </c>
      <c r="R32" s="2">
        <v>4039</v>
      </c>
      <c r="S32" s="2">
        <v>4394</v>
      </c>
      <c r="T32" s="2">
        <v>3331</v>
      </c>
      <c r="U32" s="2">
        <v>2941</v>
      </c>
      <c r="V32" s="2">
        <f>SUM(mydata[[#This Row],[Home Plan]:[Hobby Plan]])</f>
        <v>17000</v>
      </c>
      <c r="W32" s="2">
        <v>4000</v>
      </c>
      <c r="X32" s="2">
        <v>6000</v>
      </c>
      <c r="Y32" s="2">
        <v>4000</v>
      </c>
      <c r="Z32" s="2">
        <v>3000</v>
      </c>
      <c r="AA32" s="2">
        <v>661</v>
      </c>
      <c r="AB32" s="2">
        <v>476</v>
      </c>
      <c r="AC32" s="2">
        <v>589</v>
      </c>
      <c r="AD32" s="2">
        <v>652</v>
      </c>
      <c r="AE32" s="2">
        <f>SUM(mydata[[#This Row],[Needs]:[Debts]])</f>
        <v>2378</v>
      </c>
      <c r="AF32" s="2">
        <f t="shared" si="0"/>
        <v>2226</v>
      </c>
      <c r="AG32" s="2">
        <v>428</v>
      </c>
    </row>
    <row r="33" spans="1:33" x14ac:dyDescent="0.25">
      <c r="A33" s="2">
        <v>2030</v>
      </c>
      <c r="B33" s="2" t="s">
        <v>15</v>
      </c>
      <c r="C33" s="2">
        <v>8</v>
      </c>
      <c r="D33" s="2">
        <v>2131</v>
      </c>
      <c r="E33" s="2">
        <v>624</v>
      </c>
      <c r="F33" s="2">
        <v>373</v>
      </c>
      <c r="G33" s="2">
        <v>317</v>
      </c>
      <c r="H33" s="2">
        <v>391</v>
      </c>
      <c r="I33" s="2">
        <v>426</v>
      </c>
      <c r="J33" s="2">
        <v>1547</v>
      </c>
      <c r="K33" s="2">
        <v>423</v>
      </c>
      <c r="L33" s="2">
        <v>326</v>
      </c>
      <c r="M33" s="2">
        <v>252</v>
      </c>
      <c r="N33" s="2">
        <v>151</v>
      </c>
      <c r="O33" s="2">
        <v>329</v>
      </c>
      <c r="P33" s="2">
        <v>67</v>
      </c>
      <c r="Q33" s="2">
        <v>15289</v>
      </c>
      <c r="R33" s="2">
        <v>4674</v>
      </c>
      <c r="S33" s="2">
        <v>2486</v>
      </c>
      <c r="T33" s="2">
        <v>5071</v>
      </c>
      <c r="U33" s="2">
        <v>3058</v>
      </c>
      <c r="V33" s="2">
        <f>SUM(mydata[[#This Row],[Home Plan]:[Hobby Plan]])</f>
        <v>17000</v>
      </c>
      <c r="W33" s="2">
        <v>4000</v>
      </c>
      <c r="X33" s="2">
        <v>6000</v>
      </c>
      <c r="Y33" s="2">
        <v>4000</v>
      </c>
      <c r="Z33" s="2">
        <v>3000</v>
      </c>
      <c r="AA33" s="2">
        <v>507</v>
      </c>
      <c r="AB33" s="2">
        <v>469</v>
      </c>
      <c r="AC33" s="2">
        <v>642</v>
      </c>
      <c r="AD33" s="2">
        <v>726</v>
      </c>
      <c r="AE33" s="2">
        <f>SUM(mydata[[#This Row],[Needs]:[Debts]])</f>
        <v>2344</v>
      </c>
      <c r="AF33" s="2">
        <f t="shared" si="0"/>
        <v>2378</v>
      </c>
      <c r="AG33" s="2">
        <v>305</v>
      </c>
    </row>
    <row r="34" spans="1:33" x14ac:dyDescent="0.25">
      <c r="A34" s="2">
        <v>2030</v>
      </c>
      <c r="B34" s="2" t="s">
        <v>16</v>
      </c>
      <c r="C34" s="2">
        <v>9</v>
      </c>
      <c r="D34" s="2">
        <v>1926</v>
      </c>
      <c r="E34" s="2">
        <v>299</v>
      </c>
      <c r="F34" s="2">
        <v>391</v>
      </c>
      <c r="G34" s="2">
        <v>521</v>
      </c>
      <c r="H34" s="2">
        <v>330</v>
      </c>
      <c r="I34" s="2">
        <v>385</v>
      </c>
      <c r="J34" s="2">
        <v>1533</v>
      </c>
      <c r="K34" s="2">
        <v>367</v>
      </c>
      <c r="L34" s="2">
        <v>170</v>
      </c>
      <c r="M34" s="2">
        <v>274</v>
      </c>
      <c r="N34" s="2">
        <v>309</v>
      </c>
      <c r="O34" s="2">
        <v>263</v>
      </c>
      <c r="P34" s="2">
        <v>150</v>
      </c>
      <c r="Q34" s="2">
        <v>15682</v>
      </c>
      <c r="R34" s="2">
        <v>5018</v>
      </c>
      <c r="S34" s="2">
        <v>2577</v>
      </c>
      <c r="T34" s="2">
        <v>4950</v>
      </c>
      <c r="U34" s="2">
        <v>3137</v>
      </c>
      <c r="V34" s="2">
        <f>SUM(mydata[[#This Row],[Home Plan]:[Hobby Plan]])</f>
        <v>17000</v>
      </c>
      <c r="W34" s="2">
        <v>4000</v>
      </c>
      <c r="X34" s="2">
        <v>6000</v>
      </c>
      <c r="Y34" s="2">
        <v>4000</v>
      </c>
      <c r="Z34" s="2">
        <v>3000</v>
      </c>
      <c r="AA34" s="2">
        <v>506</v>
      </c>
      <c r="AB34" s="2">
        <v>424</v>
      </c>
      <c r="AC34" s="2">
        <v>706</v>
      </c>
      <c r="AD34" s="2">
        <v>483</v>
      </c>
      <c r="AE34" s="2">
        <f>SUM(mydata[[#This Row],[Needs]:[Debts]])</f>
        <v>2119</v>
      </c>
      <c r="AF34" s="2">
        <f t="shared" si="0"/>
        <v>2344</v>
      </c>
      <c r="AG34" s="2">
        <v>360</v>
      </c>
    </row>
    <row r="35" spans="1:33" x14ac:dyDescent="0.25">
      <c r="A35" s="2">
        <v>2030</v>
      </c>
      <c r="B35" s="2" t="s">
        <v>17</v>
      </c>
      <c r="C35" s="2">
        <v>10</v>
      </c>
      <c r="D35" s="2">
        <v>1929</v>
      </c>
      <c r="E35" s="2">
        <v>462</v>
      </c>
      <c r="F35" s="2">
        <v>290</v>
      </c>
      <c r="G35" s="2">
        <v>317</v>
      </c>
      <c r="H35" s="2">
        <v>475</v>
      </c>
      <c r="I35" s="2">
        <v>385</v>
      </c>
      <c r="J35" s="2">
        <v>1609</v>
      </c>
      <c r="K35" s="2">
        <v>415</v>
      </c>
      <c r="L35" s="2">
        <v>264</v>
      </c>
      <c r="M35" s="2">
        <v>128</v>
      </c>
      <c r="N35" s="2">
        <v>288</v>
      </c>
      <c r="O35" s="2">
        <v>399</v>
      </c>
      <c r="P35" s="2">
        <v>116</v>
      </c>
      <c r="Q35" s="2">
        <v>16002</v>
      </c>
      <c r="R35" s="2">
        <v>4749</v>
      </c>
      <c r="S35" s="2">
        <v>2994</v>
      </c>
      <c r="T35" s="2">
        <v>5059</v>
      </c>
      <c r="U35" s="2">
        <v>3200</v>
      </c>
      <c r="V35" s="2">
        <f>SUM(mydata[[#This Row],[Home Plan]:[Hobby Plan]])</f>
        <v>17000</v>
      </c>
      <c r="W35" s="2">
        <v>4000</v>
      </c>
      <c r="X35" s="2">
        <v>6000</v>
      </c>
      <c r="Y35" s="2">
        <v>4000</v>
      </c>
      <c r="Z35" s="2">
        <v>3000</v>
      </c>
      <c r="AA35" s="2">
        <v>699</v>
      </c>
      <c r="AB35" s="2">
        <v>424</v>
      </c>
      <c r="AC35" s="2">
        <v>612</v>
      </c>
      <c r="AD35" s="2">
        <v>387</v>
      </c>
      <c r="AE35" s="2">
        <f>SUM(mydata[[#This Row],[Needs]:[Debts]])</f>
        <v>2122</v>
      </c>
      <c r="AF35" s="2">
        <f t="shared" si="0"/>
        <v>2119</v>
      </c>
      <c r="AG35" s="2">
        <v>361</v>
      </c>
    </row>
    <row r="36" spans="1:33" x14ac:dyDescent="0.25">
      <c r="A36" s="2">
        <v>2030</v>
      </c>
      <c r="B36" s="2" t="s">
        <v>18</v>
      </c>
      <c r="C36" s="2">
        <v>11</v>
      </c>
      <c r="D36" s="2">
        <v>2099</v>
      </c>
      <c r="E36" s="2">
        <v>529</v>
      </c>
      <c r="F36" s="2">
        <v>257</v>
      </c>
      <c r="G36" s="2">
        <v>381</v>
      </c>
      <c r="H36" s="2">
        <v>513</v>
      </c>
      <c r="I36" s="2">
        <v>419</v>
      </c>
      <c r="J36" s="2">
        <v>1701</v>
      </c>
      <c r="K36" s="2">
        <v>494</v>
      </c>
      <c r="L36" s="2">
        <v>235</v>
      </c>
      <c r="M36" s="2">
        <v>268</v>
      </c>
      <c r="N36" s="2">
        <v>293</v>
      </c>
      <c r="O36" s="2">
        <v>315</v>
      </c>
      <c r="P36" s="2">
        <v>97</v>
      </c>
      <c r="Q36" s="2">
        <v>16400</v>
      </c>
      <c r="R36" s="2">
        <v>3649</v>
      </c>
      <c r="S36" s="2">
        <v>5822</v>
      </c>
      <c r="T36" s="2">
        <v>3649</v>
      </c>
      <c r="U36" s="2">
        <v>3280</v>
      </c>
      <c r="V36" s="2">
        <f>SUM(mydata[[#This Row],[Home Plan]:[Hobby Plan]])</f>
        <v>17000</v>
      </c>
      <c r="W36" s="2">
        <v>4000</v>
      </c>
      <c r="X36" s="2">
        <v>6000</v>
      </c>
      <c r="Y36" s="2">
        <v>4000</v>
      </c>
      <c r="Z36" s="2">
        <v>3000</v>
      </c>
      <c r="AA36" s="2">
        <v>510</v>
      </c>
      <c r="AB36" s="2">
        <v>462</v>
      </c>
      <c r="AC36" s="2">
        <v>455</v>
      </c>
      <c r="AD36" s="2">
        <v>882</v>
      </c>
      <c r="AE36" s="2">
        <f>SUM(mydata[[#This Row],[Needs]:[Debts]])</f>
        <v>2309</v>
      </c>
      <c r="AF36" s="2">
        <f t="shared" si="0"/>
        <v>2122</v>
      </c>
      <c r="AG36" s="2">
        <v>208</v>
      </c>
    </row>
    <row r="37" spans="1:33" x14ac:dyDescent="0.25">
      <c r="A37" s="2">
        <v>2030</v>
      </c>
      <c r="B37" s="2" t="s">
        <v>19</v>
      </c>
      <c r="C37" s="2">
        <v>12</v>
      </c>
      <c r="D37" s="2">
        <v>2340</v>
      </c>
      <c r="E37" s="2">
        <v>672</v>
      </c>
      <c r="F37" s="2">
        <v>529</v>
      </c>
      <c r="G37" s="2">
        <v>275</v>
      </c>
      <c r="H37" s="2">
        <v>396</v>
      </c>
      <c r="I37" s="2">
        <v>468</v>
      </c>
      <c r="J37" s="2">
        <v>1752</v>
      </c>
      <c r="K37" s="2">
        <v>589</v>
      </c>
      <c r="L37" s="2">
        <v>370</v>
      </c>
      <c r="M37" s="2">
        <v>264</v>
      </c>
      <c r="N37" s="2">
        <v>196</v>
      </c>
      <c r="O37" s="2">
        <v>249</v>
      </c>
      <c r="P37" s="2">
        <v>85</v>
      </c>
      <c r="Q37" s="2">
        <v>17507</v>
      </c>
      <c r="R37" s="2">
        <v>4631</v>
      </c>
      <c r="S37" s="2">
        <v>5986</v>
      </c>
      <c r="T37" s="2">
        <v>3388</v>
      </c>
      <c r="U37" s="2">
        <v>3502</v>
      </c>
      <c r="V37" s="2">
        <f>SUM(mydata[[#This Row],[Home Plan]:[Hobby Plan]])</f>
        <v>17000</v>
      </c>
      <c r="W37" s="2">
        <v>4000</v>
      </c>
      <c r="X37" s="2">
        <v>6000</v>
      </c>
      <c r="Y37" s="2">
        <v>4000</v>
      </c>
      <c r="Z37" s="2">
        <v>3000</v>
      </c>
      <c r="AA37" s="2">
        <v>865</v>
      </c>
      <c r="AB37" s="2">
        <v>514</v>
      </c>
      <c r="AC37" s="2">
        <v>629</v>
      </c>
      <c r="AD37" s="2">
        <v>566</v>
      </c>
      <c r="AE37" s="2">
        <f>SUM(mydata[[#This Row],[Needs]:[Debts]])</f>
        <v>2574</v>
      </c>
      <c r="AF37" s="2">
        <f t="shared" si="0"/>
        <v>2309</v>
      </c>
      <c r="AG37" s="2">
        <v>206</v>
      </c>
    </row>
  </sheetData>
  <mergeCells count="1">
    <mergeCell ref="AI1:AN2"/>
  </mergeCells>
  <phoneticPr fontId="4" type="noConversion"/>
  <hyperlinks>
    <hyperlink ref="AI1" r:id="rId1" display="https://exceltable.com" xr:uid="{82BD2800-F0F3-4394-934B-EA180F063976}"/>
  </hyperlinks>
  <pageMargins left="0.7" right="0.7" top="0.75" bottom="0.75" header="0.3" footer="0.3"/>
  <pageSetup orientation="portrait"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7B59B-024D-430C-9C97-1A485FF9FE94}">
  <dimension ref="B1:R12"/>
  <sheetViews>
    <sheetView workbookViewId="0">
      <pane ySplit="1" topLeftCell="A2" activePane="bottomLeft" state="frozen"/>
      <selection pane="bottomLeft" activeCell="E11" sqref="E11"/>
    </sheetView>
  </sheetViews>
  <sheetFormatPr defaultRowHeight="15" x14ac:dyDescent="0.25"/>
  <sheetData>
    <row r="1" spans="2:18" x14ac:dyDescent="0.25">
      <c r="B1" s="1" t="s">
        <v>0</v>
      </c>
      <c r="C1" s="2" t="s">
        <v>1</v>
      </c>
      <c r="D1" s="2" t="s">
        <v>2</v>
      </c>
      <c r="E1" s="3" t="s">
        <v>3</v>
      </c>
      <c r="G1" s="2" t="s">
        <v>4</v>
      </c>
      <c r="H1" s="4"/>
      <c r="O1" t="s">
        <v>6</v>
      </c>
      <c r="R1" t="s">
        <v>5</v>
      </c>
    </row>
    <row r="2" spans="2:18" x14ac:dyDescent="0.25">
      <c r="B2" s="7" t="s">
        <v>121</v>
      </c>
      <c r="G2" s="2"/>
      <c r="H2" s="4"/>
    </row>
    <row r="3" spans="2:18" x14ac:dyDescent="0.25">
      <c r="B3" s="29" t="s">
        <v>122</v>
      </c>
      <c r="G3" s="2"/>
      <c r="H3" s="4"/>
    </row>
    <row r="4" spans="2:18" x14ac:dyDescent="0.25">
      <c r="B4" s="30" t="s">
        <v>123</v>
      </c>
      <c r="G4" s="38" t="s">
        <v>129</v>
      </c>
      <c r="H4" s="39"/>
      <c r="I4" s="39"/>
      <c r="J4" s="39"/>
      <c r="K4" s="39"/>
      <c r="L4" s="39"/>
    </row>
    <row r="5" spans="2:18" x14ac:dyDescent="0.25">
      <c r="B5" s="31" t="s">
        <v>124</v>
      </c>
      <c r="G5" s="39"/>
      <c r="H5" s="39"/>
      <c r="I5" s="39"/>
      <c r="J5" s="39"/>
      <c r="K5" s="39"/>
      <c r="L5" s="39"/>
    </row>
    <row r="6" spans="2:18" x14ac:dyDescent="0.25">
      <c r="B6" s="32" t="s">
        <v>125</v>
      </c>
    </row>
    <row r="7" spans="2:18" x14ac:dyDescent="0.25">
      <c r="B7" s="33" t="s">
        <v>126</v>
      </c>
    </row>
    <row r="8" spans="2:18" x14ac:dyDescent="0.25">
      <c r="B8" s="34"/>
    </row>
    <row r="9" spans="2:18" x14ac:dyDescent="0.25">
      <c r="B9" s="31" t="s">
        <v>124</v>
      </c>
    </row>
    <row r="10" spans="2:18" x14ac:dyDescent="0.25">
      <c r="B10" s="35"/>
    </row>
    <row r="11" spans="2:18" x14ac:dyDescent="0.25">
      <c r="B11" s="36" t="s">
        <v>127</v>
      </c>
    </row>
    <row r="12" spans="2:18" x14ac:dyDescent="0.25">
      <c r="B12" s="37" t="s">
        <v>128</v>
      </c>
    </row>
  </sheetData>
  <mergeCells count="1">
    <mergeCell ref="G4:L5"/>
  </mergeCells>
  <hyperlinks>
    <hyperlink ref="G4" r:id="rId1" display="https://exceltable.com" xr:uid="{D178C88A-D4A3-4FF3-93CD-9535D38F3C11}"/>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46CD5-4DDB-4391-9360-723669465FC6}">
  <dimension ref="C46:H47"/>
  <sheetViews>
    <sheetView showRowColHeaders="0" zoomScaleNormal="100" workbookViewId="0"/>
  </sheetViews>
  <sheetFormatPr defaultColWidth="8.85546875" defaultRowHeight="15" x14ac:dyDescent="0.25"/>
  <cols>
    <col min="1" max="16384" width="8.85546875" style="5"/>
  </cols>
  <sheetData>
    <row r="46" spans="3:8" x14ac:dyDescent="0.25">
      <c r="C46" s="38" t="s">
        <v>129</v>
      </c>
      <c r="D46" s="39"/>
      <c r="E46" s="39"/>
      <c r="F46" s="39"/>
      <c r="G46" s="39"/>
      <c r="H46" s="39"/>
    </row>
    <row r="47" spans="3:8" x14ac:dyDescent="0.25">
      <c r="C47" s="39"/>
      <c r="D47" s="39"/>
      <c r="E47" s="39"/>
      <c r="F47" s="39"/>
      <c r="G47" s="39"/>
      <c r="H47" s="39"/>
    </row>
  </sheetData>
  <mergeCells count="1">
    <mergeCell ref="C46:H47"/>
  </mergeCells>
  <hyperlinks>
    <hyperlink ref="C46" r:id="rId1" display="https://exceltable.com" xr:uid="{2CD18196-EF85-453C-84C9-84B5433CC1F4}"/>
  </hyperlinks>
  <pageMargins left="0.7" right="0.7" top="0.75" bottom="0.7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49" r:id="rId5" name="Check Box 1">
              <controlPr defaultSize="0" autoFill="0" autoLine="0" autoPict="0">
                <anchor moveWithCells="1">
                  <from>
                    <xdr:col>9</xdr:col>
                    <xdr:colOff>361950</xdr:colOff>
                    <xdr:row>32</xdr:row>
                    <xdr:rowOff>9525</xdr:rowOff>
                  </from>
                  <to>
                    <xdr:col>10</xdr:col>
                    <xdr:colOff>304800</xdr:colOff>
                    <xdr:row>33</xdr:row>
                    <xdr:rowOff>47625</xdr:rowOff>
                  </to>
                </anchor>
              </controlPr>
            </control>
          </mc:Choice>
        </mc:AlternateContent>
        <mc:AlternateContent xmlns:mc="http://schemas.openxmlformats.org/markup-compatibility/2006">
          <mc:Choice Requires="x14">
            <control shapeId="2050" r:id="rId6" name="Check Box 2">
              <controlPr defaultSize="0" autoFill="0" autoLine="0" autoPict="0">
                <anchor moveWithCells="1">
                  <from>
                    <xdr:col>7</xdr:col>
                    <xdr:colOff>47625</xdr:colOff>
                    <xdr:row>32</xdr:row>
                    <xdr:rowOff>9525</xdr:rowOff>
                  </from>
                  <to>
                    <xdr:col>7</xdr:col>
                    <xdr:colOff>600075</xdr:colOff>
                    <xdr:row>33</xdr:row>
                    <xdr:rowOff>47625</xdr:rowOff>
                  </to>
                </anchor>
              </controlPr>
            </control>
          </mc:Choice>
        </mc:AlternateContent>
      </controls>
    </mc:Choice>
  </mc:AlternateContent>
  <extLst>
    <ext xmlns:x14="http://schemas.microsoft.com/office/spreadsheetml/2009/9/main" uri="{A8765BA9-456A-4dab-B4F3-ACF838C121DE}">
      <x14:slicerList>
        <x14:slicer r:id="rId7"/>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2627F-B542-4C75-991E-B0187C0A4F6C}">
  <dimension ref="C46:H47"/>
  <sheetViews>
    <sheetView showRowColHeaders="0" zoomScaleNormal="100" workbookViewId="0"/>
  </sheetViews>
  <sheetFormatPr defaultColWidth="8.85546875" defaultRowHeight="15" x14ac:dyDescent="0.25"/>
  <cols>
    <col min="1" max="16384" width="8.85546875" style="5"/>
  </cols>
  <sheetData>
    <row r="46" spans="3:8" x14ac:dyDescent="0.25">
      <c r="C46" s="38" t="s">
        <v>129</v>
      </c>
      <c r="D46" s="39"/>
      <c r="E46" s="39"/>
      <c r="F46" s="39"/>
      <c r="G46" s="39"/>
      <c r="H46" s="39"/>
    </row>
    <row r="47" spans="3:8" x14ac:dyDescent="0.25">
      <c r="C47" s="39"/>
      <c r="D47" s="39"/>
      <c r="E47" s="39"/>
      <c r="F47" s="39"/>
      <c r="G47" s="39"/>
      <c r="H47" s="39"/>
    </row>
  </sheetData>
  <mergeCells count="1">
    <mergeCell ref="C46:H47"/>
  </mergeCells>
  <hyperlinks>
    <hyperlink ref="C46" r:id="rId1" display="https://exceltable.com" xr:uid="{8DAF8175-88AB-4815-A507-688BB3923067}"/>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D2201-D33E-465C-B323-1BD795A6D7D5}">
  <dimension ref="C46:H47"/>
  <sheetViews>
    <sheetView showRowColHeaders="0" zoomScaleNormal="100" workbookViewId="0"/>
  </sheetViews>
  <sheetFormatPr defaultColWidth="8.85546875" defaultRowHeight="15" x14ac:dyDescent="0.25"/>
  <cols>
    <col min="1" max="16384" width="8.85546875" style="5"/>
  </cols>
  <sheetData>
    <row r="46" spans="3:8" x14ac:dyDescent="0.25">
      <c r="C46" s="38" t="s">
        <v>129</v>
      </c>
      <c r="D46" s="39"/>
      <c r="E46" s="39"/>
      <c r="F46" s="39"/>
      <c r="G46" s="39"/>
      <c r="H46" s="39"/>
    </row>
    <row r="47" spans="3:8" x14ac:dyDescent="0.25">
      <c r="C47" s="39"/>
      <c r="D47" s="39"/>
      <c r="E47" s="39"/>
      <c r="F47" s="39"/>
      <c r="G47" s="39"/>
      <c r="H47" s="39"/>
    </row>
  </sheetData>
  <mergeCells count="1">
    <mergeCell ref="C46:H47"/>
  </mergeCells>
  <hyperlinks>
    <hyperlink ref="C46" r:id="rId1" display="https://exceltable.com" xr:uid="{4CBE5E4A-BF0C-4F8A-9C76-D0B6AD574F8F}"/>
  </hyperlinks>
  <pageMargins left="0.7" right="0.7" top="0.75" bottom="0.7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2289" r:id="rId5" name="Check Box 1">
              <controlPr defaultSize="0" autoFill="0" autoLine="0" autoPict="0">
                <anchor moveWithCells="1">
                  <from>
                    <xdr:col>19</xdr:col>
                    <xdr:colOff>142875</xdr:colOff>
                    <xdr:row>22</xdr:row>
                    <xdr:rowOff>95250</xdr:rowOff>
                  </from>
                  <to>
                    <xdr:col>20</xdr:col>
                    <xdr:colOff>95250</xdr:colOff>
                    <xdr:row>23</xdr:row>
                    <xdr:rowOff>133350</xdr:rowOff>
                  </to>
                </anchor>
              </controlPr>
            </control>
          </mc:Choice>
        </mc:AlternateContent>
        <mc:AlternateContent xmlns:mc="http://schemas.openxmlformats.org/markup-compatibility/2006">
          <mc:Choice Requires="x14">
            <control shapeId="12290" r:id="rId6" name="Check Box 2">
              <controlPr defaultSize="0" autoFill="0" autoLine="0" autoPict="0">
                <anchor moveWithCells="1">
                  <from>
                    <xdr:col>14</xdr:col>
                    <xdr:colOff>171450</xdr:colOff>
                    <xdr:row>22</xdr:row>
                    <xdr:rowOff>95250</xdr:rowOff>
                  </from>
                  <to>
                    <xdr:col>15</xdr:col>
                    <xdr:colOff>123825</xdr:colOff>
                    <xdr:row>23</xdr:row>
                    <xdr:rowOff>133350</xdr:rowOff>
                  </to>
                </anchor>
              </controlPr>
            </control>
          </mc:Choice>
        </mc:AlternateContent>
      </controls>
    </mc:Choice>
  </mc:AlternateContent>
  <extLst>
    <ext xmlns:x14="http://schemas.microsoft.com/office/spreadsheetml/2009/9/main" uri="{A8765BA9-456A-4dab-B4F3-ACF838C121DE}">
      <x14:slicerList>
        <x14:slicer r:id="rId7"/>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88862-D475-4753-B815-C64672898B78}">
  <dimension ref="C46:H47"/>
  <sheetViews>
    <sheetView showRowColHeaders="0" zoomScaleNormal="100" workbookViewId="0"/>
  </sheetViews>
  <sheetFormatPr defaultColWidth="8.85546875" defaultRowHeight="15" x14ac:dyDescent="0.25"/>
  <cols>
    <col min="1" max="16384" width="8.85546875" style="5"/>
  </cols>
  <sheetData>
    <row r="46" spans="3:8" x14ac:dyDescent="0.25">
      <c r="C46" s="38" t="s">
        <v>129</v>
      </c>
      <c r="D46" s="39"/>
      <c r="E46" s="39"/>
      <c r="F46" s="39"/>
      <c r="G46" s="39"/>
      <c r="H46" s="39"/>
    </row>
    <row r="47" spans="3:8" x14ac:dyDescent="0.25">
      <c r="C47" s="39"/>
      <c r="D47" s="39"/>
      <c r="E47" s="39"/>
      <c r="F47" s="39"/>
      <c r="G47" s="39"/>
      <c r="H47" s="39"/>
    </row>
  </sheetData>
  <mergeCells count="1">
    <mergeCell ref="C46:H47"/>
  </mergeCells>
  <hyperlinks>
    <hyperlink ref="C46" r:id="rId1" display="https://exceltable.com" xr:uid="{E7B873E5-585D-4C07-9ED7-102651C5D8AE}"/>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FAF4E-A091-4991-A89F-41F36341DE44}">
  <dimension ref="C45:H46"/>
  <sheetViews>
    <sheetView showRowColHeaders="0" zoomScaleNormal="100" workbookViewId="0"/>
  </sheetViews>
  <sheetFormatPr defaultColWidth="8.85546875" defaultRowHeight="15" x14ac:dyDescent="0.25"/>
  <cols>
    <col min="1" max="16384" width="8.85546875" style="6"/>
  </cols>
  <sheetData>
    <row r="45" spans="3:8" x14ac:dyDescent="0.25">
      <c r="C45" s="38" t="s">
        <v>129</v>
      </c>
      <c r="D45" s="39"/>
      <c r="E45" s="39"/>
      <c r="F45" s="39"/>
      <c r="G45" s="39"/>
      <c r="H45" s="39"/>
    </row>
    <row r="46" spans="3:8" x14ac:dyDescent="0.25">
      <c r="C46" s="39"/>
      <c r="D46" s="39"/>
      <c r="E46" s="39"/>
      <c r="F46" s="39"/>
      <c r="G46" s="39"/>
      <c r="H46" s="39"/>
    </row>
  </sheetData>
  <mergeCells count="1">
    <mergeCell ref="C45:H46"/>
  </mergeCells>
  <hyperlinks>
    <hyperlink ref="C45" r:id="rId1" display="https://exceltable.com" xr:uid="{CCA8E377-A852-43E7-A77D-B69E7036F1A6}"/>
  </hyperlinks>
  <pageMargins left="0.7" right="0.7" top="0.75" bottom="0.7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Check Box 1">
              <controlPr defaultSize="0" autoFill="0" autoLine="0" autoPict="0">
                <anchor moveWithCells="1">
                  <from>
                    <xdr:col>9</xdr:col>
                    <xdr:colOff>361950</xdr:colOff>
                    <xdr:row>31</xdr:row>
                    <xdr:rowOff>133350</xdr:rowOff>
                  </from>
                  <to>
                    <xdr:col>10</xdr:col>
                    <xdr:colOff>304800</xdr:colOff>
                    <xdr:row>32</xdr:row>
                    <xdr:rowOff>171450</xdr:rowOff>
                  </to>
                </anchor>
              </controlPr>
            </control>
          </mc:Choice>
        </mc:AlternateContent>
        <mc:AlternateContent xmlns:mc="http://schemas.openxmlformats.org/markup-compatibility/2006">
          <mc:Choice Requires="x14">
            <control shapeId="3074" r:id="rId6" name="Check Box 2">
              <controlPr defaultSize="0" autoFill="0" autoLine="0" autoPict="0">
                <anchor moveWithCells="1">
                  <from>
                    <xdr:col>7</xdr:col>
                    <xdr:colOff>47625</xdr:colOff>
                    <xdr:row>31</xdr:row>
                    <xdr:rowOff>133350</xdr:rowOff>
                  </from>
                  <to>
                    <xdr:col>7</xdr:col>
                    <xdr:colOff>600075</xdr:colOff>
                    <xdr:row>32</xdr:row>
                    <xdr:rowOff>171450</xdr:rowOff>
                  </to>
                </anchor>
              </controlPr>
            </control>
          </mc:Choice>
        </mc:AlternateContent>
      </controls>
    </mc:Choice>
  </mc:AlternateContent>
  <extLst>
    <ext xmlns:x14="http://schemas.microsoft.com/office/spreadsheetml/2009/9/main" uri="{A8765BA9-456A-4dab-B4F3-ACF838C121DE}">
      <x14:slicerList>
        <x14:slicer r:id="rId7"/>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142CF-719E-4371-9042-21F4D11B2A7B}">
  <dimension ref="C45:H46"/>
  <sheetViews>
    <sheetView showRowColHeaders="0" zoomScaleNormal="100" workbookViewId="0"/>
  </sheetViews>
  <sheetFormatPr defaultColWidth="8.85546875" defaultRowHeight="15" x14ac:dyDescent="0.25"/>
  <cols>
    <col min="1" max="16384" width="8.85546875" style="6"/>
  </cols>
  <sheetData>
    <row r="45" spans="3:8" x14ac:dyDescent="0.25">
      <c r="C45" s="38" t="s">
        <v>129</v>
      </c>
      <c r="D45" s="39"/>
      <c r="E45" s="39"/>
      <c r="F45" s="39"/>
      <c r="G45" s="39"/>
      <c r="H45" s="39"/>
    </row>
    <row r="46" spans="3:8" x14ac:dyDescent="0.25">
      <c r="C46" s="39"/>
      <c r="D46" s="39"/>
      <c r="E46" s="39"/>
      <c r="F46" s="39"/>
      <c r="G46" s="39"/>
      <c r="H46" s="39"/>
    </row>
  </sheetData>
  <mergeCells count="1">
    <mergeCell ref="C45:H46"/>
  </mergeCells>
  <hyperlinks>
    <hyperlink ref="C45" r:id="rId1" display="https://exceltable.com" xr:uid="{5695C63E-60B1-4F7A-9B03-102FF6CB3016}"/>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AB4D1-B82F-4BEB-8651-F29D52531A2D}">
  <dimension ref="C45:H46"/>
  <sheetViews>
    <sheetView showRowColHeaders="0" zoomScaleNormal="100" workbookViewId="0"/>
  </sheetViews>
  <sheetFormatPr defaultColWidth="8.85546875" defaultRowHeight="15" x14ac:dyDescent="0.25"/>
  <cols>
    <col min="1" max="16384" width="8.85546875" style="6"/>
  </cols>
  <sheetData>
    <row r="45" spans="3:8" x14ac:dyDescent="0.25">
      <c r="C45" s="38" t="s">
        <v>129</v>
      </c>
      <c r="D45" s="39"/>
      <c r="E45" s="39"/>
      <c r="F45" s="39"/>
      <c r="G45" s="39"/>
      <c r="H45" s="39"/>
    </row>
    <row r="46" spans="3:8" x14ac:dyDescent="0.25">
      <c r="C46" s="39"/>
      <c r="D46" s="39"/>
      <c r="E46" s="39"/>
      <c r="F46" s="39"/>
      <c r="G46" s="39"/>
      <c r="H46" s="39"/>
    </row>
  </sheetData>
  <mergeCells count="1">
    <mergeCell ref="C45:H46"/>
  </mergeCells>
  <hyperlinks>
    <hyperlink ref="C45" r:id="rId1" display="https://exceltable.com" xr:uid="{CC05AEA2-4ECF-4076-B42B-27DB346AF3E2}"/>
  </hyperlinks>
  <pageMargins left="0.7" right="0.7" top="0.75" bottom="0.7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5361" r:id="rId5" name="Check Box 1">
              <controlPr defaultSize="0" autoFill="0" autoLine="0" autoPict="0">
                <anchor moveWithCells="1">
                  <from>
                    <xdr:col>19</xdr:col>
                    <xdr:colOff>57150</xdr:colOff>
                    <xdr:row>22</xdr:row>
                    <xdr:rowOff>9525</xdr:rowOff>
                  </from>
                  <to>
                    <xdr:col>20</xdr:col>
                    <xdr:colOff>9525</xdr:colOff>
                    <xdr:row>23</xdr:row>
                    <xdr:rowOff>47625</xdr:rowOff>
                  </to>
                </anchor>
              </controlPr>
            </control>
          </mc:Choice>
        </mc:AlternateContent>
        <mc:AlternateContent xmlns:mc="http://schemas.openxmlformats.org/markup-compatibility/2006">
          <mc:Choice Requires="x14">
            <control shapeId="15362" r:id="rId6" name="Check Box 2">
              <controlPr defaultSize="0" autoFill="0" autoLine="0" autoPict="0">
                <anchor moveWithCells="1">
                  <from>
                    <xdr:col>14</xdr:col>
                    <xdr:colOff>228600</xdr:colOff>
                    <xdr:row>22</xdr:row>
                    <xdr:rowOff>9525</xdr:rowOff>
                  </from>
                  <to>
                    <xdr:col>15</xdr:col>
                    <xdr:colOff>171450</xdr:colOff>
                    <xdr:row>23</xdr:row>
                    <xdr:rowOff>47625</xdr:rowOff>
                  </to>
                </anchor>
              </controlPr>
            </control>
          </mc:Choice>
        </mc:AlternateContent>
      </controls>
    </mc:Choice>
  </mc:AlternateContent>
  <extLst>
    <ext xmlns:x14="http://schemas.microsoft.com/office/spreadsheetml/2009/9/main" uri="{A8765BA9-456A-4dab-B4F3-ACF838C121DE}">
      <x14:slicerList>
        <x14:slicer r:id="rId7"/>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26757-653D-4CFF-A320-96807F67849A}">
  <dimension ref="C45:H46"/>
  <sheetViews>
    <sheetView showRowColHeaders="0" zoomScaleNormal="100" workbookViewId="0"/>
  </sheetViews>
  <sheetFormatPr defaultColWidth="8.85546875" defaultRowHeight="15" x14ac:dyDescent="0.25"/>
  <cols>
    <col min="1" max="16384" width="8.85546875" style="6"/>
  </cols>
  <sheetData>
    <row r="45" spans="3:8" x14ac:dyDescent="0.25">
      <c r="C45" s="38" t="s">
        <v>129</v>
      </c>
      <c r="D45" s="39"/>
      <c r="E45" s="39"/>
      <c r="F45" s="39"/>
      <c r="G45" s="39"/>
      <c r="H45" s="39"/>
    </row>
    <row r="46" spans="3:8" x14ac:dyDescent="0.25">
      <c r="C46" s="39"/>
      <c r="D46" s="39"/>
      <c r="E46" s="39"/>
      <c r="F46" s="39"/>
      <c r="G46" s="39"/>
      <c r="H46" s="39"/>
    </row>
  </sheetData>
  <mergeCells count="1">
    <mergeCell ref="C45:H46"/>
  </mergeCells>
  <hyperlinks>
    <hyperlink ref="C45" r:id="rId1" display="https://exceltable.com" xr:uid="{F02446ED-5238-42DC-9A73-E57ECE77E8FD}"/>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DASHBOARD</vt:lpstr>
      <vt:lpstr>DASHBOARD DARK</vt:lpstr>
      <vt:lpstr>Structure DARK</vt:lpstr>
      <vt:lpstr>Costs DARK</vt:lpstr>
      <vt:lpstr>Budget DARK</vt:lpstr>
      <vt:lpstr>DASHBOARD LIGHT</vt:lpstr>
      <vt:lpstr>Structure LIGHT</vt:lpstr>
      <vt:lpstr>Costs LIGHT</vt:lpstr>
      <vt:lpstr>Budget LIGHT</vt:lpstr>
      <vt:lpstr>Structure</vt:lpstr>
      <vt:lpstr>Costs</vt:lpstr>
      <vt:lpstr>Budget</vt:lpstr>
      <vt:lpstr>Processing</vt:lpstr>
      <vt:lpstr>Control</vt:lpstr>
      <vt:lpstr>Data</vt:lpstr>
      <vt:lpstr>Resources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2026-07-11T18:16:16Z</dcterms:created>
  <dcterms:modified xsi:type="dcterms:W3CDTF">2026-07-11T18:17:09Z</dcterms:modified>
</cp:coreProperties>
</file>